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\FinSt_2017_A_Audit\K\Karmarts\Q2'17\"/>
    </mc:Choice>
  </mc:AlternateContent>
  <bookViews>
    <workbookView xWindow="10230" yWindow="45" windowWidth="10275" windowHeight="8115" activeTab="2"/>
  </bookViews>
  <sheets>
    <sheet name="bs" sheetId="7" r:id="rId1"/>
    <sheet name="PL" sheetId="6" r:id="rId2"/>
    <sheet name="conso" sheetId="4" r:id="rId3"/>
    <sheet name="company" sheetId="5" r:id="rId4"/>
  </sheets>
  <definedNames>
    <definedName name="_xlnm.Print_Area" localSheetId="0">bs!$A$1:$K$98</definedName>
    <definedName name="_xlnm.Print_Area" localSheetId="3">company!$A$1:$Q$32</definedName>
    <definedName name="_xlnm.Print_Area" localSheetId="2">conso!$A$1:$X$39</definedName>
    <definedName name="_xlnm.Print_Area" localSheetId="1">PL!$A$1:$L$225</definedName>
  </definedNames>
  <calcPr calcId="152511"/>
</workbook>
</file>

<file path=xl/calcChain.xml><?xml version="1.0" encoding="utf-8"?>
<calcChain xmlns="http://schemas.openxmlformats.org/spreadsheetml/2006/main">
  <c r="I104" i="6" l="1"/>
  <c r="C29" i="5" l="1"/>
  <c r="S36" i="4"/>
  <c r="Q36" i="4"/>
  <c r="I213" i="6" l="1"/>
  <c r="E213" i="6"/>
  <c r="E203" i="6"/>
  <c r="K21" i="5"/>
  <c r="W36" i="4" l="1"/>
  <c r="O26" i="4"/>
  <c r="K26" i="4"/>
  <c r="I33" i="4"/>
  <c r="K32" i="4"/>
  <c r="C31" i="4"/>
  <c r="K31" i="4" s="1"/>
  <c r="E30" i="4"/>
  <c r="C30" i="4"/>
  <c r="I203" i="6" l="1"/>
  <c r="G203" i="6"/>
  <c r="K203" i="6"/>
  <c r="K26" i="5" l="1"/>
  <c r="Q31" i="4" l="1"/>
  <c r="Q30" i="4"/>
  <c r="S30" i="4" s="1"/>
  <c r="W30" i="4" s="1"/>
  <c r="O26" i="5"/>
  <c r="Q26" i="5" s="1"/>
  <c r="O25" i="5"/>
  <c r="Q25" i="5"/>
  <c r="S31" i="4" l="1"/>
  <c r="W31" i="4" s="1"/>
  <c r="O28" i="5"/>
  <c r="K28" i="5"/>
  <c r="Q28" i="5" s="1"/>
  <c r="O27" i="5"/>
  <c r="Q27" i="5"/>
  <c r="O15" i="5"/>
  <c r="K15" i="5"/>
  <c r="K33" i="4"/>
  <c r="Q33" i="4"/>
  <c r="Q32" i="4"/>
  <c r="U25" i="4"/>
  <c r="U21" i="4"/>
  <c r="Q21" i="4"/>
  <c r="S21" i="4" s="1"/>
  <c r="Q18" i="4"/>
  <c r="Q17" i="4"/>
  <c r="K17" i="4"/>
  <c r="S17" i="4" s="1"/>
  <c r="W17" i="4" s="1"/>
  <c r="O15" i="4"/>
  <c r="U14" i="4"/>
  <c r="E211" i="6"/>
  <c r="I211" i="6"/>
  <c r="K211" i="6"/>
  <c r="G211" i="6"/>
  <c r="G129" i="6"/>
  <c r="E129" i="6"/>
  <c r="K87" i="6"/>
  <c r="I87" i="6"/>
  <c r="G87" i="6"/>
  <c r="E87" i="6"/>
  <c r="K80" i="6"/>
  <c r="K89" i="6" s="1"/>
  <c r="K91" i="6" s="1"/>
  <c r="K93" i="6" s="1"/>
  <c r="K95" i="6" s="1"/>
  <c r="I80" i="6"/>
  <c r="G80" i="6"/>
  <c r="G89" i="6" s="1"/>
  <c r="G91" i="6" s="1"/>
  <c r="G93" i="6" s="1"/>
  <c r="G95" i="6" s="1"/>
  <c r="E80" i="6"/>
  <c r="G141" i="6" l="1"/>
  <c r="K141" i="6"/>
  <c r="Q15" i="5"/>
  <c r="S32" i="4"/>
  <c r="W32" i="4" s="1"/>
  <c r="S33" i="4"/>
  <c r="W33" i="4" s="1"/>
  <c r="W21" i="4"/>
  <c r="I89" i="6"/>
  <c r="I91" i="6" s="1"/>
  <c r="I93" i="6" s="1"/>
  <c r="E89" i="6"/>
  <c r="E91" i="6" s="1"/>
  <c r="E93" i="6" s="1"/>
  <c r="G98" i="6"/>
  <c r="G116" i="6"/>
  <c r="G125" i="6" s="1"/>
  <c r="G128" i="6" s="1"/>
  <c r="G130" i="6" s="1"/>
  <c r="K116" i="6"/>
  <c r="K125" i="6" s="1"/>
  <c r="K128" i="6" s="1"/>
  <c r="K12" i="5" s="1"/>
  <c r="K98" i="6"/>
  <c r="I95" i="6" l="1"/>
  <c r="I141" i="6"/>
  <c r="E95" i="6"/>
  <c r="E98" i="6" s="1"/>
  <c r="E141" i="6"/>
  <c r="I116" i="6"/>
  <c r="I125" i="6" s="1"/>
  <c r="I128" i="6" s="1"/>
  <c r="E116" i="6"/>
  <c r="E125" i="6" s="1"/>
  <c r="E128" i="6" s="1"/>
  <c r="E130" i="6" s="1"/>
  <c r="K104" i="6"/>
  <c r="K14" i="4"/>
  <c r="K25" i="4"/>
  <c r="G100" i="6"/>
  <c r="G104" i="6"/>
  <c r="E100" i="6"/>
  <c r="E104" i="6"/>
  <c r="I98" i="6" l="1"/>
  <c r="K20" i="5"/>
  <c r="E63" i="6"/>
  <c r="I20" i="7" l="1"/>
  <c r="Q14" i="4" l="1"/>
  <c r="K16" i="5" l="1"/>
  <c r="G63" i="6" l="1"/>
  <c r="I18" i="4" l="1"/>
  <c r="Q15" i="4"/>
  <c r="K21" i="6"/>
  <c r="K14" i="6"/>
  <c r="G21" i="6"/>
  <c r="G14" i="6"/>
  <c r="K18" i="4" l="1"/>
  <c r="G23" i="6"/>
  <c r="G25" i="6" s="1"/>
  <c r="G27" i="6" s="1"/>
  <c r="G163" i="6" s="1"/>
  <c r="G173" i="6" s="1"/>
  <c r="K23" i="6"/>
  <c r="K25" i="6" s="1"/>
  <c r="K27" i="6" s="1"/>
  <c r="K29" i="6" s="1"/>
  <c r="K88" i="7"/>
  <c r="K90" i="7" s="1"/>
  <c r="K60" i="7"/>
  <c r="K54" i="7"/>
  <c r="G88" i="7"/>
  <c r="G90" i="7" s="1"/>
  <c r="G60" i="7"/>
  <c r="G54" i="7"/>
  <c r="K34" i="7"/>
  <c r="K20" i="7"/>
  <c r="G34" i="7"/>
  <c r="G20" i="7"/>
  <c r="I88" i="7"/>
  <c r="I90" i="7" s="1"/>
  <c r="E88" i="7"/>
  <c r="E90" i="7" s="1"/>
  <c r="I60" i="7"/>
  <c r="E60" i="7"/>
  <c r="I54" i="7"/>
  <c r="E54" i="7"/>
  <c r="I34" i="7"/>
  <c r="E34" i="7"/>
  <c r="E20" i="7"/>
  <c r="G29" i="6" l="1"/>
  <c r="G32" i="6" s="1"/>
  <c r="E35" i="7"/>
  <c r="K163" i="6"/>
  <c r="K173" i="6" s="1"/>
  <c r="K176" i="6" s="1"/>
  <c r="K212" i="6" s="1"/>
  <c r="K214" i="6" s="1"/>
  <c r="G176" i="6"/>
  <c r="G212" i="6" s="1"/>
  <c r="G214" i="6" s="1"/>
  <c r="K32" i="6"/>
  <c r="K61" i="7"/>
  <c r="K91" i="7" s="1"/>
  <c r="K35" i="7"/>
  <c r="G61" i="7"/>
  <c r="G91" i="7" s="1"/>
  <c r="G35" i="7"/>
  <c r="I61" i="7"/>
  <c r="I91" i="7" s="1"/>
  <c r="E61" i="7"/>
  <c r="E91" i="7" s="1"/>
  <c r="I35" i="7"/>
  <c r="K38" i="6" l="1"/>
  <c r="G38" i="6"/>
  <c r="G34" i="6"/>
  <c r="E92" i="7"/>
  <c r="K92" i="7"/>
  <c r="G92" i="7"/>
  <c r="I92" i="7"/>
  <c r="Q26" i="4" l="1"/>
  <c r="Q25" i="4"/>
  <c r="Q24" i="4"/>
  <c r="O16" i="4"/>
  <c r="O22" i="4" s="1"/>
  <c r="O27" i="4" l="1"/>
  <c r="O37" i="4" s="1"/>
  <c r="O16" i="5" l="1"/>
  <c r="M14" i="5"/>
  <c r="M17" i="5" s="1"/>
  <c r="I14" i="5"/>
  <c r="I17" i="5" s="1"/>
  <c r="G14" i="5"/>
  <c r="G17" i="5" s="1"/>
  <c r="E14" i="5"/>
  <c r="E17" i="5" s="1"/>
  <c r="C14" i="5"/>
  <c r="C17" i="5" s="1"/>
  <c r="O13" i="5"/>
  <c r="K14" i="5"/>
  <c r="O12" i="5"/>
  <c r="Q12" i="5" s="1"/>
  <c r="O11" i="5"/>
  <c r="Q16" i="4"/>
  <c r="M16" i="4"/>
  <c r="M22" i="4" s="1"/>
  <c r="I16" i="4"/>
  <c r="I22" i="4" s="1"/>
  <c r="G16" i="4"/>
  <c r="G22" i="4" s="1"/>
  <c r="E16" i="4"/>
  <c r="E22" i="4" s="1"/>
  <c r="C16" i="4"/>
  <c r="C22" i="4" s="1"/>
  <c r="U16" i="4"/>
  <c r="U22" i="4" s="1"/>
  <c r="S15" i="4"/>
  <c r="W15" i="4" s="1"/>
  <c r="K16" i="4"/>
  <c r="K22" i="4" s="1"/>
  <c r="S14" i="4"/>
  <c r="Q13" i="4"/>
  <c r="Q22" i="4" l="1"/>
  <c r="K17" i="5"/>
  <c r="Q16" i="5"/>
  <c r="O14" i="5"/>
  <c r="O17" i="5" s="1"/>
  <c r="Q11" i="5"/>
  <c r="Q13" i="5"/>
  <c r="Q14" i="5" s="1"/>
  <c r="S16" i="4"/>
  <c r="W14" i="4"/>
  <c r="W16" i="4" s="1"/>
  <c r="S18" i="4"/>
  <c r="W18" i="4" s="1"/>
  <c r="S13" i="4"/>
  <c r="S22" i="4" l="1"/>
  <c r="Q17" i="5"/>
  <c r="W13" i="4"/>
  <c r="W22" i="4" s="1"/>
  <c r="O21" i="5" l="1"/>
  <c r="O20" i="5"/>
  <c r="M22" i="5"/>
  <c r="M29" i="5" s="1"/>
  <c r="I22" i="5"/>
  <c r="I29" i="5" s="1"/>
  <c r="G22" i="5"/>
  <c r="G29" i="5" s="1"/>
  <c r="E22" i="5"/>
  <c r="E29" i="5" s="1"/>
  <c r="C22" i="5"/>
  <c r="O22" i="5" l="1"/>
  <c r="Q27" i="4"/>
  <c r="M27" i="4"/>
  <c r="M37" i="4" s="1"/>
  <c r="I27" i="4"/>
  <c r="I37" i="4" s="1"/>
  <c r="G27" i="4"/>
  <c r="G37" i="4" s="1"/>
  <c r="E27" i="4"/>
  <c r="C27" i="4"/>
  <c r="C37" i="4" s="1"/>
  <c r="E37" i="4" l="1"/>
  <c r="E38" i="4" s="1"/>
  <c r="Q37" i="4"/>
  <c r="Q38" i="4" s="1"/>
  <c r="E31" i="5"/>
  <c r="I31" i="5"/>
  <c r="G31" i="5"/>
  <c r="C31" i="5"/>
  <c r="I38" i="4"/>
  <c r="G38" i="4"/>
  <c r="C38" i="4"/>
  <c r="S24" i="4" l="1"/>
  <c r="O19" i="5" l="1"/>
  <c r="Q19" i="5" l="1"/>
  <c r="O29" i="5"/>
  <c r="W24" i="4" l="1"/>
  <c r="G50" i="6" l="1"/>
  <c r="G59" i="6" l="1"/>
  <c r="G62" i="6" s="1"/>
  <c r="G64" i="6" s="1"/>
  <c r="K50" i="6"/>
  <c r="K59" i="6" l="1"/>
  <c r="K62" i="6" s="1"/>
  <c r="O31" i="5"/>
  <c r="U27" i="4" l="1"/>
  <c r="U37" i="4" s="1"/>
  <c r="I14" i="6"/>
  <c r="U38" i="4" l="1"/>
  <c r="E14" i="6"/>
  <c r="I21" i="6" l="1"/>
  <c r="I23" i="6" s="1"/>
  <c r="I25" i="6" s="1"/>
  <c r="I27" i="6" s="1"/>
  <c r="I29" i="6" l="1"/>
  <c r="Q20" i="5" s="1"/>
  <c r="I163" i="6"/>
  <c r="I50" i="6" l="1"/>
  <c r="I32" i="6"/>
  <c r="I59" i="6" l="1"/>
  <c r="I62" i="6" s="1"/>
  <c r="K22" i="5"/>
  <c r="K29" i="5" s="1"/>
  <c r="K31" i="5" s="1"/>
  <c r="Q21" i="5"/>
  <c r="Q22" i="5" s="1"/>
  <c r="I38" i="6"/>
  <c r="I173" i="6"/>
  <c r="I176" i="6" s="1"/>
  <c r="I212" i="6" s="1"/>
  <c r="Q29" i="5" l="1"/>
  <c r="Q31" i="5" s="1"/>
  <c r="I214" i="6"/>
  <c r="I215" i="6" s="1"/>
  <c r="E21" i="6" l="1"/>
  <c r="E23" i="6" s="1"/>
  <c r="E25" i="6" s="1"/>
  <c r="E27" i="6" s="1"/>
  <c r="E163" i="6" s="1"/>
  <c r="E173" i="6" l="1"/>
  <c r="E29" i="6"/>
  <c r="E176" i="6" l="1"/>
  <c r="E212" i="6" s="1"/>
  <c r="E32" i="6"/>
  <c r="E50" i="6"/>
  <c r="S25" i="4" l="1"/>
  <c r="W25" i="4" s="1"/>
  <c r="E59" i="6"/>
  <c r="E62" i="6" s="1"/>
  <c r="E214" i="6"/>
  <c r="E215" i="6" s="1"/>
  <c r="E38" i="6"/>
  <c r="E34" i="6"/>
  <c r="E64" i="6" l="1"/>
  <c r="S26" i="4" l="1"/>
  <c r="K27" i="4"/>
  <c r="K37" i="4" s="1"/>
  <c r="K38" i="4" l="1"/>
  <c r="W26" i="4"/>
  <c r="W27" i="4" s="1"/>
  <c r="W37" i="4" s="1"/>
  <c r="S27" i="4"/>
  <c r="S37" i="4" s="1"/>
  <c r="S38" i="4" l="1"/>
  <c r="W38" i="4"/>
</calcChain>
</file>

<file path=xl/sharedStrings.xml><?xml version="1.0" encoding="utf-8"?>
<sst xmlns="http://schemas.openxmlformats.org/spreadsheetml/2006/main" count="437" uniqueCount="240">
  <si>
    <t>(หน่วย: บาท)</t>
  </si>
  <si>
    <t>งบการเงินรวม</t>
  </si>
  <si>
    <t>งบการเงินเฉพาะกิจการ</t>
  </si>
  <si>
    <t>หมายเหตุ</t>
  </si>
  <si>
    <t>สินทรัพย์</t>
  </si>
  <si>
    <t>สินทรัพย์หมุนเวียน</t>
  </si>
  <si>
    <t>เงินสดและรายการเทียบเท่าเงินสด</t>
  </si>
  <si>
    <t>ลูกหนี้ตามสัญญาเช่าทางการเงิน - ส่วนที่ถึงกำหนด</t>
  </si>
  <si>
    <t xml:space="preserve">   ชำระภายในหนึ่งปี</t>
  </si>
  <si>
    <t>รวมสินทรัพย์หมุนเวียน</t>
  </si>
  <si>
    <t>สินทรัพย์ไม่หมุนเวียน</t>
  </si>
  <si>
    <t>ลูกหนี้ตามสัญญาเช่าทางการเงิน - สุทธิจากส่วนที่</t>
  </si>
  <si>
    <t xml:space="preserve">   ถึงกำหนดชำระภายในหนึ่งปี</t>
  </si>
  <si>
    <t>รวมสินทรัพย์ไม่หมุนเวียน</t>
  </si>
  <si>
    <t>รวมสินทรัพย์</t>
  </si>
  <si>
    <t>หมายเหตุประกอบงบการเงินเป็นส่วนหนึ่งของงบการเงินนี้</t>
  </si>
  <si>
    <t>หนี้สินและส่วนของผู้ถือหุ้น</t>
  </si>
  <si>
    <t>หนี้สินหมุนเวียน</t>
  </si>
  <si>
    <t>หนี้สินตามสัญญาเช่าทางการเงิน - ส่วนที่ถึงกำหนด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</si>
  <si>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</si>
  <si>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</si>
  <si>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</si>
  <si>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>รวมหนี้สินไม่หมุนเวียน</t>
  </si>
  <si>
    <t>รวมหนี้สิน</t>
  </si>
  <si>
    <t>ส่วนของผู้ถือหุ้น</t>
  </si>
  <si>
    <t>ทุนเรือนหุ้น</t>
  </si>
  <si>
    <t xml:space="preserve">   ทุนจดทะเบียน </t>
  </si>
  <si>
    <t xml:space="preserve">   ทุนที่ออกจำหน่ายและชำระเต็มมูลค่าแล้ว</t>
  </si>
  <si>
    <t xml:space="preserve">   จัดสรรแล้ว - สำรองตามกฎหมาย</t>
  </si>
  <si>
    <t xml:space="preserve">   ยังไม่ได้จัดสรร</t>
  </si>
  <si>
    <t>รวมส่วนของผู้ถือหุ้น</t>
  </si>
  <si>
    <t>รวมหนี้สินและส่วนของผู้ถือหุ้น</t>
  </si>
  <si>
    <t>กรรมการ</t>
  </si>
  <si>
    <t>งบกำไรขาดทุน</t>
  </si>
  <si>
    <t>รายได้</t>
  </si>
  <si>
    <t>รายได้จากการให้บริการเดินรถโดยสารประจำทาง</t>
  </si>
  <si>
    <t>รายได้อื่น</t>
  </si>
  <si>
    <t>รวมรายได้</t>
  </si>
  <si>
    <t>ค่าใช้จ่าย</t>
  </si>
  <si>
    <t>ค่าใช้จ่ายในการขาย</t>
  </si>
  <si>
    <t>ค่าใช้จ่ายในการบริหาร</t>
  </si>
  <si>
    <t>รวมค่าใช้จ่าย</t>
  </si>
  <si>
    <t>ค่าใช้จ่ายทางการเงิน</t>
  </si>
  <si>
    <t>กำไรต่อหุ้นขั้นพื้นฐาน</t>
  </si>
  <si>
    <t>จำนวนหุ้นสามัญถัวเฉลี่ยถ่วงน้ำหนัก (หุ้น)</t>
  </si>
  <si>
    <t>งบกระแสเงินสด</t>
  </si>
  <si>
    <t>กระแสเงินสดจากกิจกรรมดำเนินงาน</t>
  </si>
  <si>
    <t xml:space="preserve">   ค่าเสื่อมราคาและค่าตัดจำหน่าย</t>
  </si>
  <si>
    <t xml:space="preserve">   ดอกเบี้ยรับ</t>
  </si>
  <si>
    <t xml:space="preserve">   ค่าใช้จ่ายดอกเบี้ย</t>
  </si>
  <si>
    <t>สินทรัพย์ดำเนินงาน (เพิ่มขึ้น) ลดลง</t>
  </si>
  <si>
    <t xml:space="preserve">   ลูกหนี้ตามสัญญาเช่าทางการเงิน</t>
  </si>
  <si>
    <t xml:space="preserve">   สินค้าคงเหลือ</t>
  </si>
  <si>
    <t xml:space="preserve">   สินทรัพย์หมุนเวียนอื่น</t>
  </si>
  <si>
    <t xml:space="preserve">   สินทรัพย์ไม่หมุนเวียนอื่น</t>
  </si>
  <si>
    <t xml:space="preserve">   หนี้สินหมุนเวียนอื่น</t>
  </si>
  <si>
    <t xml:space="preserve">   จ่ายภาษีเงินได้</t>
  </si>
  <si>
    <t>งบกระแสเงินสด (ต่อ)</t>
  </si>
  <si>
    <t>กระแสเงินสดจากกิจกรรมลงทุน</t>
  </si>
  <si>
    <t>ดอกเบี้ยรับ</t>
  </si>
  <si>
    <t>กระแสเงินสดจากกิจกรรมจัดหาเงิน</t>
  </si>
  <si>
    <t>เงินสดจ่ายตามสัญญาเช่าทางการเงิน</t>
  </si>
  <si>
    <t>ดอกเบี้ยจ่าย</t>
  </si>
  <si>
    <t>ข้อมูลกระแสเงินสดเปิดเผยเพิ่มเติม: -</t>
  </si>
  <si>
    <t>รายการที่ไม่ใช่เงินสด: -</t>
  </si>
  <si>
    <t>งบแสดงการเปลี่ยนแปลงส่วนของผู้ถือหุ้น</t>
  </si>
  <si>
    <t>ส่วนเกินทุน</t>
  </si>
  <si>
    <t>ส่วนเกินมูลค่า</t>
  </si>
  <si>
    <t>จากการตีราคา</t>
  </si>
  <si>
    <t>หุ้นสามัญ</t>
  </si>
  <si>
    <t>สำรองตามกฎหมาย</t>
  </si>
  <si>
    <t>ยังไม่ได้จัดสรร</t>
  </si>
  <si>
    <t>รวม</t>
  </si>
  <si>
    <t>บริษัท คาร์มาร์ท จำกัด (มหาชน) และบริษัทย่อย</t>
  </si>
  <si>
    <t>งบแสดงฐานะการเงิน</t>
  </si>
  <si>
    <t>งบแสดงฐานะการเงิน (ต่อ)</t>
  </si>
  <si>
    <t>ลูกหนี้การค้าและลูกหนี้อื่น</t>
  </si>
  <si>
    <t>สินค้าคงเหลือ</t>
  </si>
  <si>
    <t>สินทรัพย์หมุนเวียนอื่น</t>
  </si>
  <si>
    <t>เงินลงทุนในบริษัทย่อย</t>
  </si>
  <si>
    <t>ที่ดิน อาคารและอุปกรณ์</t>
  </si>
  <si>
    <t>เจ้าหนี้การค้าและเจ้าหนี้อื่น</t>
  </si>
  <si>
    <t>สำรองผลประโยชน์ระยะยาวของพนักงาน</t>
  </si>
  <si>
    <t>อสังหาริมทรัพย์เพื่อการลงทุน</t>
  </si>
  <si>
    <t>สินทรัพย์ไม่มีตัวตน</t>
  </si>
  <si>
    <t>สินทรัพย์ไม่หมุนเวียนอื่น</t>
  </si>
  <si>
    <t>องค์ประกอบอื่นของส่วนของผู้ถือหุ้น</t>
  </si>
  <si>
    <t>ส่วนของผู้ถือหุ้นของบริษัทฯ</t>
  </si>
  <si>
    <t>ส่วนของผู้มีส่วนได้เสียที่ไม่มีอำนาจควบคุมของบริษัทย่อย</t>
  </si>
  <si>
    <t>ส่วนของผู้มี</t>
  </si>
  <si>
    <t>ส่วนได้เสียที่</t>
  </si>
  <si>
    <t>ไม่มีอำนาจ</t>
  </si>
  <si>
    <t>องค์ประกอบอื่น</t>
  </si>
  <si>
    <t>ควบคุม</t>
  </si>
  <si>
    <t>ส่วนของ</t>
  </si>
  <si>
    <t>ของส่วนของผู้ถือหุ้น</t>
  </si>
  <si>
    <t>ของบริษัทฯ</t>
  </si>
  <si>
    <t>ของบริษัทย่อย</t>
  </si>
  <si>
    <t>ผู้ถือหุ้น</t>
  </si>
  <si>
    <t>(หน่วย: พันบาท)</t>
  </si>
  <si>
    <t>ทุนเรือนหุ้นที่ออก</t>
  </si>
  <si>
    <t>และชำระแล้ว</t>
  </si>
  <si>
    <t>งบกำไรขาดทุนเบ็ดเสร็จ</t>
  </si>
  <si>
    <t>กำไรขาดทุนเบ็ดเสร็จอื่น:</t>
  </si>
  <si>
    <t xml:space="preserve">กำไรขาดทุนเบ็ดเสร็จรวมสำหรับงวด </t>
  </si>
  <si>
    <t>การแบ่งปันกำไรขาดทุนเบ็ดเสร็จรวม</t>
  </si>
  <si>
    <t>ส่วนที่เป็นของผู้ถือหุ้นของบริษัทฯ</t>
  </si>
  <si>
    <t>ส่วนที่เป็นของผู้มีส่วนได้เสียที่ไม่มีอำนาจควบคุมของบริษัทย่อย</t>
  </si>
  <si>
    <t>การแบ่งปันกำไรขาดทุน</t>
  </si>
  <si>
    <t xml:space="preserve">   ลูกหนี้การค้าและลูกหนี้อื่น</t>
  </si>
  <si>
    <t xml:space="preserve">   เจ้าหนี้การค้าและเจ้าหนี้อื่น</t>
  </si>
  <si>
    <t>ส่วนเกินมูลค่าหุ้นสามัญ</t>
  </si>
  <si>
    <t>กำไรจากการดำเนินงานก่อนการเปลี่ยนแปลงในสินทรัพย์</t>
  </si>
  <si>
    <t>เงินให้กู้ยืมระยะสั้นแก่กิจการที่เกี่ยวข้องกัน</t>
  </si>
  <si>
    <t>(ยังไม่ได้ตรวจสอบ แต่สอบทานแล้ว)</t>
  </si>
  <si>
    <t>กำไรขาดทุนเบ็ดเสร็จอื่นสำหรับงวด</t>
  </si>
  <si>
    <t>กำไรขาดทุนเบ็ดเสร็จรวมสำหรับงวด</t>
  </si>
  <si>
    <t>เงินสดและรายการเทียบเท่าเงินสดต้นงวด</t>
  </si>
  <si>
    <t>เงินสดและรายการเทียบเท่าเงินสดปลายงวด</t>
  </si>
  <si>
    <t>ส่วนเกินทุนจากการลดทุน</t>
  </si>
  <si>
    <t>จากการลดทุน</t>
  </si>
  <si>
    <t>กำไรก่อนค่าใช้จ่ายทางการเงินและค่าใช้จ่ายภาษีเงินได้</t>
  </si>
  <si>
    <t>กำไรก่อนค่าใช้จ่ายภาษีเงินได้</t>
  </si>
  <si>
    <t>สินทรัพย์ภาษีเงินได้รอตัดบัญชี</t>
  </si>
  <si>
    <t>กำไรสำหรับงวด</t>
  </si>
  <si>
    <t>ค่าใช้จ่ายภาษีเงินได้</t>
  </si>
  <si>
    <t>เงินเบิกเกินบัญชีและเงินกู้ยืมระยะสั้นจากธนาคาร</t>
  </si>
  <si>
    <t>หนี้สินภาษีเงินได้รอตัดบัญชี</t>
  </si>
  <si>
    <t xml:space="preserve">   จากกิจกรรมดำเนินงาน: -</t>
  </si>
  <si>
    <t xml:space="preserve">   และหนี้สินดำเนินงาน: -</t>
  </si>
  <si>
    <t>กำไรส่วนที่เป็นของผู้ถือหุ้นของบริษัทฯ</t>
  </si>
  <si>
    <t>ภาษีเงินได้ค้างจ่าย</t>
  </si>
  <si>
    <t>เงินลงทุนในบริษัทร่วม</t>
  </si>
  <si>
    <t>กำไรสะสม</t>
  </si>
  <si>
    <t>งบแสดงการเปลี่ยนแปลงส่วนของผู้ถือหุ้น (ต่อ)</t>
  </si>
  <si>
    <t xml:space="preserve">   ค่าเผื่อการปรับลดราคาทุนของสินค้าคงเหลือ</t>
  </si>
  <si>
    <t xml:space="preserve">   โอนอุปกรณ์ไปเป็นสินค้าคงเหลือ</t>
  </si>
  <si>
    <t xml:space="preserve">   ค่าใช้จ่ายทางการเงินและค่าใช้จ่ายภาษีเงินได้</t>
  </si>
  <si>
    <t>หนี้สินดำเนินงานเพิ่มขึ้น (ลดลง)</t>
  </si>
  <si>
    <t xml:space="preserve">   สำรองผลประโยชน์ระยะยาวของพนักงาน</t>
  </si>
  <si>
    <t>เงินลงทุนชั่วคราว</t>
  </si>
  <si>
    <t>กำไรก่อนภาษี</t>
  </si>
  <si>
    <t>รายการปรับกระทบกำไรก่อนภาษีเป็นเงินสดรับ (จ่าย)</t>
  </si>
  <si>
    <t>หนี้สินตามสัญญาเช่าทางการเงิน - สุทธิจากส่วนที่ถึงกำหนด</t>
  </si>
  <si>
    <t>ยอดคงเหลือ ณ วันที่ 1 มกราคม 2559</t>
  </si>
  <si>
    <t>เงินลงทุนในการร่วมค้า</t>
  </si>
  <si>
    <t xml:space="preserve">   ตัดจำหน่ายสินทรัพย์ถาวรและสินทรัพย์ไม่มีตัวตน</t>
  </si>
  <si>
    <t xml:space="preserve">   จ่ายผลประโยชน์ระยะยาวของพนักงาน</t>
  </si>
  <si>
    <t>ซื้อเงินลงทุนชั่วคราว</t>
  </si>
  <si>
    <t>ซื้อที่ดิน อุปกรณ์และสินทรัพย์ไม่มีตัวตน</t>
  </si>
  <si>
    <t>เงินลงทุนในการร่วมค้าเพิ่มขึ้น</t>
  </si>
  <si>
    <t>รายได้จากการขาย</t>
  </si>
  <si>
    <t>ต้นทุนขาย</t>
  </si>
  <si>
    <t>ต้นทุนจากการให้บริการเดินรถโดยสารประจำทาง</t>
  </si>
  <si>
    <t>กำไรก่อนส่วนแบ่งขาดทุนจากเงินลงทุนในการร่วมค้าและบริษัทร่วม</t>
  </si>
  <si>
    <t>ส่วนแบ่งขาดทุนจากเงินลงทุนในการร่วมค้าและบริษัทร่วม</t>
  </si>
  <si>
    <t xml:space="preserve">   ส่วนแบ่งขาดทุนจากเงินลงทุนในการร่วมค้าและบริษัทร่วม</t>
  </si>
  <si>
    <t>เงินสดจ่ายค่าธรรมเนียมทางการเงิน</t>
  </si>
  <si>
    <t>รายการที่จะถูกบันทึกในส่วนของกำไรหรือขาดทุนในภายหลัง</t>
  </si>
  <si>
    <t>เงินตราต่างประเทศ</t>
  </si>
  <si>
    <t xml:space="preserve">   โอนอุปกรณ์ไปเป็นสินทรัพย์ไม่มีตัวตน</t>
  </si>
  <si>
    <t>ส่วนแบ่งขาดทุนจากผลต่างของอัตราแลกเปลี่ยนจากการแปลงค่า</t>
  </si>
  <si>
    <t xml:space="preserve">   งบการเงินของการร่วมค้าที่เป็นเงินตราต่างประเทศ</t>
  </si>
  <si>
    <t>เงินสดรับจากการขายและรับคืนเงินลงทุนชั่วคราว</t>
  </si>
  <si>
    <t>31 ธันวาคม 2559</t>
  </si>
  <si>
    <t>เงินให้กู้ยืมระยะสั้นแก่บุคคลและกิจการที่ไม่เกี่ยวข้องกัน</t>
  </si>
  <si>
    <t>ที่ดินรอการพัฒนาในอนาคต</t>
  </si>
  <si>
    <t>(ยังไม่ได้ตรวจสอบ</t>
  </si>
  <si>
    <t>แต่สอบทานแล้ว)</t>
  </si>
  <si>
    <t>(ตรวจสอบแล้ว)</t>
  </si>
  <si>
    <t>รายได้จากการให้เช่าคลังสินค้า</t>
  </si>
  <si>
    <t>ต้นทุนจากการให้เช่าคลังสินค้า</t>
  </si>
  <si>
    <t>ยอดคงเหลือ ณ วันที่ 1 มกราคม 2560</t>
  </si>
  <si>
    <t>เงินสดรับจากการขายอุปกรณ์และสินทรัพย์ไม่มีตัวตน</t>
  </si>
  <si>
    <t>เงินเบิกเกินบัญชีและเงินกู้ยืมระยะสั้นจากธนาคารเพิ่มขึ้น (ลดลง)</t>
  </si>
  <si>
    <t xml:space="preserve">   ซื้ออุปกรณ์และสินทรัพย์ไม่มีตัวตนโดยยังไม่ได้จ่ายชำระ</t>
  </si>
  <si>
    <t xml:space="preserve">   ซื้อยานพาหนะตามสัญญาเช่าการเงิน</t>
  </si>
  <si>
    <t>การร่วมค้าที่เป็น</t>
  </si>
  <si>
    <t>ผลต่างจากการแปลง</t>
  </si>
  <si>
    <t>ค่างบการเงินของ</t>
  </si>
  <si>
    <t>รายการที่จะไม่ถูกบันทึกในส่วนของกำไรหรือขาดทุนในภายหลัง</t>
  </si>
  <si>
    <t xml:space="preserve">   ผลขาดทุนจากการประมาณการตามหลักคณิตศาสตร์ประกันภัย</t>
  </si>
  <si>
    <t>(ปรับปรุงใหม่)</t>
  </si>
  <si>
    <t>   - สุทธิจากภาษีเงินได้</t>
  </si>
  <si>
    <t xml:space="preserve">ผลขาดทุนจากการประมาณการตามหลักคณิตศาสตร์ประกันภัย </t>
  </si>
  <si>
    <t xml:space="preserve">      ของเงินลงทุนชั่วคราว</t>
  </si>
  <si>
    <t>เงินสดสุทธิจาก (ใช้ไปใน) กิจกรรมลงทุน</t>
  </si>
  <si>
    <t>เงินสดสุทธิจาก (ใช้ไปใน) กิจกรรมจัดหาเงิน</t>
  </si>
  <si>
    <t>4, 5</t>
  </si>
  <si>
    <t>เงินให้กู้ยืมระยะยาวแก่บุคคลที่ไม่เกี่ยวข้องกัน</t>
  </si>
  <si>
    <t>5, 17</t>
  </si>
  <si>
    <t>30 มิถุนายน 2560</t>
  </si>
  <si>
    <t>ณ วันที่ 30 มิถุนายน 2560</t>
  </si>
  <si>
    <t xml:space="preserve">สำหรับงวดสามเดือนสิ้นสุดวันที่ 30 มิถุนายน 2560 </t>
  </si>
  <si>
    <t>กำไรจากการขายเงินลงทุนในบริษัทย่อย</t>
  </si>
  <si>
    <t>สำหรับงวดสามเดือนสิ้นสุดวันที่ 30 มิถุนายน 2560</t>
  </si>
  <si>
    <t xml:space="preserve">สำหรับงวดหกเดือนสิ้นสุดวันที่ 30 มิถุนายน 2560 </t>
  </si>
  <si>
    <t>สำหรับงวดหกเดือนสิ้นสุดวันที่ 30 มิถุนายน 2560</t>
  </si>
  <si>
    <t xml:space="preserve">   ค่าเผื่อหนี้สงสัยจะสูญเพิ่มขึ้น (โอนกลับ)</t>
  </si>
  <si>
    <t xml:space="preserve">   กำไรจากการขายเงินลงทุนในบริษัทย่อย</t>
  </si>
  <si>
    <t xml:space="preserve">   เงินปันผลรับ</t>
  </si>
  <si>
    <t>เงินปันผลรับ</t>
  </si>
  <si>
    <t>เงินให้กู้ยืมระยะสั้นแก่บุคคลและกิจการที่ไม่เกี่ยวข้องกัน (เพิ่มขึ้น) ลดลง</t>
  </si>
  <si>
    <t>เงินสดรับจากการขายเงินลงทุนในบริษัทย่อย</t>
  </si>
  <si>
    <t xml:space="preserve">เงินปันผลจ่าย </t>
  </si>
  <si>
    <t>เงินสดและรายการเทียบเท่าเงินสดสุทธิเพิ่มขึ้น (ลดลง)</t>
  </si>
  <si>
    <t>ส่วนของผู้มีส่วนได้เสียที่ไม่มีอำนาจควบคุม</t>
  </si>
  <si>
    <t xml:space="preserve">   ของบริษัทย่อยเปลี่ยนแปลงจากการขาย</t>
  </si>
  <si>
    <t xml:space="preserve">   เงินลงทุนในบริษัทย่อย</t>
  </si>
  <si>
    <t>ยอดคงเหลือ ณ วันที่ 30 มิถุนายน 2560</t>
  </si>
  <si>
    <t>ยอดคงเหลือ ณ วันที่ 30 มิถุนายน 2559</t>
  </si>
  <si>
    <t>จัดสรรสำรองตามกฎหมาย (หมายเหตุ 20)</t>
  </si>
  <si>
    <t>เงินปันผลจ่าย (หมายเหตุ 26)</t>
  </si>
  <si>
    <t xml:space="preserve">      หุ้นสามัญ 880,000,000 หุ้น มูลค่าหุ้นละ 0.60 บาท</t>
  </si>
  <si>
    <t xml:space="preserve">             มูลค่าหุ้นละ 0.60 บาท)</t>
  </si>
  <si>
    <t xml:space="preserve">         (31 ธันวาคม 2559: หุ้นสามัญ 659,568,809 หุ้น</t>
  </si>
  <si>
    <t xml:space="preserve">         (31 ธันวาคม 2559: หุ้นสามัญ 660,000,000 หุ้น</t>
  </si>
  <si>
    <t xml:space="preserve">   เปลี่ยนแปลงจากการขายเงินลงทุนในบริษัทย่อย</t>
  </si>
  <si>
    <t>หุ้นสามัญที่ออกระหว่างงวด</t>
  </si>
  <si>
    <t xml:space="preserve">   จากการใช้สิทธิตามโครงการ</t>
  </si>
  <si>
    <t>เงินสดรับจากการใช้สิทธิซื้อหุ้นสามัญตามโครงการ ESOP Scheme</t>
  </si>
  <si>
    <t xml:space="preserve">   หุ้นปันผลจ่าย</t>
  </si>
  <si>
    <t>เงินลงทุนในบริษัทย่อยเพิ่มขึ้น</t>
  </si>
  <si>
    <t xml:space="preserve">   ของบริษัทย่อยเปลี่ยนแปลงจากการ</t>
  </si>
  <si>
    <t xml:space="preserve">      ให้เป็นมูลค่าสุทธิที่จะได้รับเพิ่มขึ้น</t>
  </si>
  <si>
    <t xml:space="preserve">   กำไรจากอัตราแลกเปลี่ยนที่ยังไม่เกิดขึ้น</t>
  </si>
  <si>
    <t xml:space="preserve">   กำไรจากการขายเงินลงทุนชั่วคราว</t>
  </si>
  <si>
    <t xml:space="preserve">   เปลี่ยนแปลงจากการเรียกชำระทุนจดทะเบียน</t>
  </si>
  <si>
    <t xml:space="preserve">   โอนกลับค่าเผื่อการด้อยค่าของสินทรัพย์</t>
  </si>
  <si>
    <t xml:space="preserve">   กำไรที่ยังไม่เกิดขึ้นจากการเปลี่ยนแปลงมูลค่ายุติธรรม</t>
  </si>
  <si>
    <t xml:space="preserve">   กำไรจากการจำหน่ายสินทรัพย์ถาวรและสินทรัพย์ไม่มีตัวตน</t>
  </si>
  <si>
    <t>เงินสดจากกิจกรรมดำเนินงาน</t>
  </si>
  <si>
    <t>เงินสดสุทธิจากกิจกรรมดำเนินงาน</t>
  </si>
  <si>
    <t>เงินให้กู้ยืมระยะสั้นแก่กิจการที่เกี่ยวข้องกันเพิ่มขึ้น</t>
  </si>
  <si>
    <t xml:space="preserve">      หุ้นสามัญ 879,998,016 หุ้น มูลค่าหุ้นละ 0.60 บาท</t>
  </si>
  <si>
    <t>หุ้นปันผลจ่าย (หมายเหตุ 18 และ 26)</t>
  </si>
  <si>
    <t xml:space="preserve">    ESOP Scheme (หมายเหตุ 18 และ 19)</t>
  </si>
  <si>
    <t xml:space="preserve">   เรียกชำระทุนจดทะเบียน</t>
  </si>
  <si>
    <t xml:space="preserve">   รายจ่ายโดยใช้หุ้นเป็นเกณฑ์</t>
  </si>
  <si>
    <t>เงินให้กู้ยืมระยะยาวแก่บุคคลที่ไม่เกี่ยวข้องกัน (เพิ่มขึ้น) ลดลง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</si>
</sst>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#,##0.00\ &quot;F&quot;;\-#,##0.00\ &quot;F&quot;"/>
    <numFmt numFmtId="166" formatCode="dd\-mmm\-yy_)"/>
    <numFmt numFmtId="167" formatCode="0.0%"/>
    <numFmt numFmtId="168" formatCode="0.00_)"/>
    <numFmt numFmtId="169" formatCode="_(* #,##0_);_(* \(#,##0\);_(* &quot;-&quot;??_);_(@_)"/>
    <numFmt numFmtId="170" formatCode="#,##0.000_);\(#,##0.000\)"/>
  </numFmts>
  <fonts count="14">
    <font>
      <sz val="10"/>
      <color theme="1"/>
      <name val="Arial"/>
      <family val="2"/>
    </font>
    <font>
      <sz val="10"/>
      <name val="ApFont"/>
      <charset val="222"/>
    </font>
    <font>
      <sz val="14"/>
      <name val="AngsanaUPC"/>
      <family val="1"/>
      <charset val="222"/>
    </font>
    <font>
      <sz val="8"/>
      <name val="Arial"/>
      <family val="2"/>
      <charset val="222"/>
    </font>
    <font>
      <sz val="7"/>
      <name val="Small Fonts"/>
      <family val="2"/>
    </font>
    <font>
      <b/>
      <i/>
      <sz val="16"/>
      <name val="Helv"/>
      <charset val="222"/>
    </font>
    <font>
      <sz val="10"/>
      <name val="Arial"/>
      <family val="2"/>
    </font>
    <font>
      <sz val="10"/>
      <color theme="1"/>
      <name val="Arial"/>
      <family val="2"/>
    </font>
    <font>
      <b/>
      <sz val="16"/>
      <name val="Angsana New"/>
      <family val="1"/>
    </font>
    <font>
      <sz val="16"/>
      <name val="Angsana New"/>
      <family val="1"/>
    </font>
    <font>
      <u/>
      <sz val="16"/>
      <name val="Angsana New"/>
      <family val="1"/>
    </font>
    <font>
      <i/>
      <sz val="16"/>
      <name val="Angsana New"/>
      <family val="1"/>
    </font>
    <font>
      <sz val="18"/>
      <name val="Angsana New"/>
      <family val="1"/>
    </font>
    <font>
      <b/>
      <sz val="18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165" fontId="2" fillId="0" borderId="0"/>
    <xf numFmtId="166" fontId="2" fillId="0" borderId="0"/>
    <xf numFmtId="167" fontId="2" fillId="0" borderId="0"/>
    <xf numFmtId="38" fontId="3" fillId="2" borderId="0" applyNumberFormat="0" applyBorder="0" applyAlignment="0" applyProtection="0"/>
    <xf numFmtId="10" fontId="3" fillId="3" borderId="6" applyNumberFormat="0" applyBorder="0" applyAlignment="0" applyProtection="0"/>
    <xf numFmtId="37" fontId="4" fillId="0" borderId="0"/>
    <xf numFmtId="168" fontId="5" fillId="0" borderId="0"/>
    <xf numFmtId="10" fontId="6" fillId="0" borderId="0" applyFont="0" applyFill="0" applyBorder="0" applyAlignment="0" applyProtection="0"/>
    <xf numFmtId="1" fontId="6" fillId="0" borderId="7" applyNumberFormat="0" applyFill="0" applyAlignment="0" applyProtection="0">
      <alignment horizontal="center" vertical="center"/>
    </xf>
    <xf numFmtId="43" fontId="7" fillId="0" borderId="0" applyFont="0" applyFill="0" applyBorder="0" applyAlignment="0" applyProtection="0"/>
  </cellStyleXfs>
  <cellXfs count="111">
    <xf numFmtId="0" fontId="0" fillId="0" borderId="0" xfId="0"/>
    <xf numFmtId="37" fontId="8" fillId="0" borderId="0" xfId="0" applyNumberFormat="1" applyFont="1" applyFill="1" applyAlignment="1">
      <alignment horizontal="left" vertical="center"/>
    </xf>
    <xf numFmtId="37" fontId="9" fillId="0" borderId="0" xfId="0" applyNumberFormat="1" applyFont="1" applyFill="1" applyAlignment="1">
      <alignment horizontal="centerContinuous" vertical="center"/>
    </xf>
    <xf numFmtId="37" fontId="9" fillId="0" borderId="0" xfId="0" applyNumberFormat="1" applyFont="1" applyFill="1" applyBorder="1" applyAlignment="1">
      <alignment horizontal="centerContinuous" vertical="center"/>
    </xf>
    <xf numFmtId="37" fontId="9" fillId="0" borderId="0" xfId="0" applyNumberFormat="1" applyFont="1" applyFill="1" applyAlignment="1">
      <alignment vertical="center"/>
    </xf>
    <xf numFmtId="37" fontId="9" fillId="0" borderId="0" xfId="0" applyNumberFormat="1" applyFont="1" applyFill="1" applyAlignment="1">
      <alignment horizontal="center" vertical="center"/>
    </xf>
    <xf numFmtId="37" fontId="9" fillId="0" borderId="0" xfId="0" applyNumberFormat="1" applyFont="1" applyFill="1" applyBorder="1" applyAlignment="1">
      <alignment vertical="center"/>
    </xf>
    <xf numFmtId="37" fontId="9" fillId="0" borderId="0" xfId="0" applyNumberFormat="1" applyFont="1" applyFill="1" applyAlignment="1">
      <alignment horizontal="right" vertical="center"/>
    </xf>
    <xf numFmtId="37" fontId="10" fillId="0" borderId="0" xfId="0" applyNumberFormat="1" applyFont="1" applyFill="1" applyBorder="1" applyAlignment="1">
      <alignment horizontal="center" vertical="center"/>
    </xf>
    <xf numFmtId="37" fontId="9" fillId="0" borderId="1" xfId="0" applyNumberFormat="1" applyFont="1" applyFill="1" applyBorder="1" applyAlignment="1">
      <alignment horizontal="center" vertical="center"/>
    </xf>
    <xf numFmtId="37" fontId="9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37" fontId="8" fillId="0" borderId="0" xfId="0" applyNumberFormat="1" applyFont="1" applyFill="1" applyAlignment="1">
      <alignment vertical="center"/>
    </xf>
    <xf numFmtId="37" fontId="11" fillId="0" borderId="0" xfId="0" applyNumberFormat="1" applyFont="1" applyFill="1" applyAlignment="1">
      <alignment horizontal="center" vertical="center"/>
    </xf>
    <xf numFmtId="37" fontId="11" fillId="0" borderId="0" xfId="0" applyNumberFormat="1" applyFont="1" applyFill="1" applyBorder="1" applyAlignment="1">
      <alignment horizontal="center" vertical="center"/>
    </xf>
    <xf numFmtId="41" fontId="9" fillId="0" borderId="0" xfId="0" applyNumberFormat="1" applyFont="1" applyFill="1" applyAlignment="1">
      <alignment vertical="center"/>
    </xf>
    <xf numFmtId="41" fontId="9" fillId="0" borderId="0" xfId="0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horizontal="center" vertical="center"/>
    </xf>
    <xf numFmtId="41" fontId="9" fillId="0" borderId="0" xfId="0" applyNumberFormat="1" applyFont="1" applyFill="1" applyBorder="1" applyAlignment="1">
      <alignment horizontal="right" vertical="center"/>
    </xf>
    <xf numFmtId="41" fontId="9" fillId="0" borderId="0" xfId="0" applyNumberFormat="1" applyFont="1" applyFill="1" applyAlignment="1">
      <alignment horizontal="center" vertical="center"/>
    </xf>
    <xf numFmtId="37" fontId="8" fillId="0" borderId="0" xfId="0" applyNumberFormat="1" applyFont="1" applyFill="1" applyBorder="1" applyAlignment="1">
      <alignment vertical="center"/>
    </xf>
    <xf numFmtId="41" fontId="9" fillId="0" borderId="2" xfId="0" applyNumberFormat="1" applyFont="1" applyFill="1" applyBorder="1" applyAlignment="1">
      <alignment vertical="center"/>
    </xf>
    <xf numFmtId="41" fontId="9" fillId="0" borderId="1" xfId="0" applyNumberFormat="1" applyFont="1" applyFill="1" applyBorder="1" applyAlignment="1">
      <alignment horizontal="right" vertical="center"/>
    </xf>
    <xf numFmtId="41" fontId="9" fillId="0" borderId="3" xfId="0" applyNumberFormat="1" applyFont="1" applyFill="1" applyBorder="1" applyAlignment="1">
      <alignment vertical="center"/>
    </xf>
    <xf numFmtId="37" fontId="10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41" fontId="9" fillId="0" borderId="0" xfId="0" applyNumberFormat="1" applyFont="1" applyFill="1" applyAlignment="1">
      <alignment horizontal="right" vertical="center"/>
    </xf>
    <xf numFmtId="41" fontId="9" fillId="0" borderId="1" xfId="0" applyNumberFormat="1" applyFont="1" applyFill="1" applyBorder="1" applyAlignment="1">
      <alignment vertical="center"/>
    </xf>
    <xf numFmtId="41" fontId="9" fillId="0" borderId="5" xfId="0" applyNumberFormat="1" applyFont="1" applyFill="1" applyBorder="1" applyAlignment="1">
      <alignment vertical="center"/>
    </xf>
    <xf numFmtId="43" fontId="9" fillId="0" borderId="0" xfId="11" applyFont="1" applyFill="1" applyAlignment="1">
      <alignment vertical="center"/>
    </xf>
    <xf numFmtId="169" fontId="9" fillId="0" borderId="0" xfId="11" applyNumberFormat="1" applyFont="1" applyFill="1" applyAlignment="1">
      <alignment vertical="center"/>
    </xf>
    <xf numFmtId="37" fontId="9" fillId="0" borderId="1" xfId="0" applyNumberFormat="1" applyFont="1" applyFill="1" applyBorder="1" applyAlignment="1">
      <alignment vertical="center"/>
    </xf>
    <xf numFmtId="37" fontId="9" fillId="0" borderId="0" xfId="0" applyNumberFormat="1" applyFont="1" applyFill="1" applyBorder="1" applyAlignment="1">
      <alignment horizontal="right" vertical="center"/>
    </xf>
    <xf numFmtId="0" fontId="9" fillId="5" borderId="0" xfId="0" applyFont="1" applyFill="1" applyAlignment="1">
      <alignment vertical="center"/>
    </xf>
    <xf numFmtId="0" fontId="9" fillId="5" borderId="0" xfId="0" applyFont="1" applyFill="1" applyBorder="1" applyAlignment="1">
      <alignment vertical="center"/>
    </xf>
    <xf numFmtId="37" fontId="9" fillId="5" borderId="0" xfId="0" applyNumberFormat="1" applyFont="1" applyFill="1" applyAlignment="1">
      <alignment horizontal="center" vertical="center"/>
    </xf>
    <xf numFmtId="37" fontId="9" fillId="5" borderId="0" xfId="0" applyNumberFormat="1" applyFont="1" applyFill="1" applyBorder="1" applyAlignment="1">
      <alignment horizontal="center" vertical="center"/>
    </xf>
    <xf numFmtId="37" fontId="9" fillId="5" borderId="0" xfId="0" applyNumberFormat="1" applyFont="1" applyFill="1" applyAlignment="1">
      <alignment vertical="center"/>
    </xf>
    <xf numFmtId="37" fontId="9" fillId="5" borderId="0" xfId="0" applyNumberFormat="1" applyFont="1" applyFill="1" applyBorder="1" applyAlignment="1">
      <alignment vertical="center"/>
    </xf>
    <xf numFmtId="169" fontId="9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164" fontId="11" fillId="0" borderId="0" xfId="0" applyNumberFormat="1" applyFont="1" applyFill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41" fontId="9" fillId="0" borderId="4" xfId="0" applyNumberFormat="1" applyFont="1" applyFill="1" applyBorder="1" applyAlignment="1">
      <alignment vertical="center"/>
    </xf>
    <xf numFmtId="41" fontId="11" fillId="0" borderId="0" xfId="0" applyNumberFormat="1" applyFont="1" applyFill="1" applyAlignment="1">
      <alignment horizontal="center" vertical="center"/>
    </xf>
    <xf numFmtId="37" fontId="9" fillId="0" borderId="0" xfId="0" applyNumberFormat="1" applyFont="1" applyFill="1" applyAlignment="1">
      <alignment horizontal="left" vertical="center"/>
    </xf>
    <xf numFmtId="170" fontId="9" fillId="0" borderId="3" xfId="0" applyNumberFormat="1" applyFont="1" applyFill="1" applyBorder="1" applyAlignment="1">
      <alignment vertical="center"/>
    </xf>
    <xf numFmtId="170" fontId="9" fillId="0" borderId="0" xfId="0" applyNumberFormat="1" applyFont="1" applyFill="1" applyBorder="1" applyAlignment="1">
      <alignment vertical="center"/>
    </xf>
    <xf numFmtId="39" fontId="9" fillId="0" borderId="0" xfId="0" applyNumberFormat="1" applyFont="1" applyFill="1" applyBorder="1" applyAlignment="1">
      <alignment vertical="center"/>
    </xf>
    <xf numFmtId="37" fontId="11" fillId="0" borderId="0" xfId="0" applyNumberFormat="1" applyFont="1" applyFill="1" applyAlignment="1">
      <alignment vertical="center"/>
    </xf>
    <xf numFmtId="37" fontId="9" fillId="0" borderId="3" xfId="0" applyNumberFormat="1" applyFont="1" applyFill="1" applyBorder="1" applyAlignment="1">
      <alignment vertical="center"/>
    </xf>
    <xf numFmtId="37" fontId="9" fillId="0" borderId="4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3" fontId="9" fillId="0" borderId="0" xfId="11" applyFont="1" applyFill="1" applyBorder="1" applyAlignment="1">
      <alignment vertical="center"/>
    </xf>
    <xf numFmtId="39" fontId="9" fillId="0" borderId="0" xfId="0" applyNumberFormat="1" applyFont="1" applyFill="1" applyAlignment="1">
      <alignment vertical="center"/>
    </xf>
    <xf numFmtId="37" fontId="9" fillId="4" borderId="0" xfId="1" applyNumberFormat="1" applyFont="1" applyFill="1" applyAlignment="1">
      <alignment vertical="center"/>
    </xf>
    <xf numFmtId="37" fontId="9" fillId="0" borderId="1" xfId="0" applyNumberFormat="1" applyFont="1" applyFill="1" applyBorder="1" applyAlignment="1">
      <alignment horizontal="center" vertical="center"/>
    </xf>
    <xf numFmtId="37" fontId="9" fillId="0" borderId="1" xfId="0" applyNumberFormat="1" applyFont="1" applyFill="1" applyBorder="1" applyAlignment="1">
      <alignment horizontal="center" vertical="center"/>
    </xf>
    <xf numFmtId="37" fontId="9" fillId="0" borderId="1" xfId="0" applyNumberFormat="1" applyFont="1" applyFill="1" applyBorder="1" applyAlignment="1">
      <alignment horizontal="center" vertical="center"/>
    </xf>
    <xf numFmtId="37" fontId="9" fillId="0" borderId="1" xfId="0" applyNumberFormat="1" applyFont="1" applyFill="1" applyBorder="1" applyAlignment="1">
      <alignment horizontal="center" vertical="center"/>
    </xf>
    <xf numFmtId="37" fontId="9" fillId="0" borderId="0" xfId="1" applyNumberFormat="1" applyFont="1" applyFill="1" applyAlignment="1">
      <alignment vertical="center"/>
    </xf>
    <xf numFmtId="41" fontId="9" fillId="0" borderId="0" xfId="1" applyNumberFormat="1" applyFont="1" applyFill="1" applyBorder="1" applyAlignment="1">
      <alignment horizontal="center" vertical="center"/>
    </xf>
    <xf numFmtId="41" fontId="9" fillId="0" borderId="0" xfId="1" applyNumberFormat="1" applyFont="1" applyFill="1" applyBorder="1" applyAlignment="1">
      <alignment horizontal="right" vertical="center"/>
    </xf>
    <xf numFmtId="37" fontId="9" fillId="0" borderId="0" xfId="1" applyNumberFormat="1" applyFont="1" applyFill="1" applyBorder="1" applyAlignment="1">
      <alignment horizontal="right" vertical="center"/>
    </xf>
    <xf numFmtId="41" fontId="9" fillId="0" borderId="0" xfId="1" applyNumberFormat="1" applyFont="1" applyFill="1" applyBorder="1" applyAlignment="1">
      <alignment vertical="center"/>
    </xf>
    <xf numFmtId="37" fontId="12" fillId="4" borderId="0" xfId="1" applyNumberFormat="1" applyFont="1" applyFill="1" applyAlignment="1">
      <alignment vertical="center"/>
    </xf>
    <xf numFmtId="37" fontId="12" fillId="4" borderId="0" xfId="1" applyNumberFormat="1" applyFont="1" applyFill="1" applyAlignment="1">
      <alignment horizontal="centerContinuous" vertical="center"/>
    </xf>
    <xf numFmtId="37" fontId="12" fillId="4" borderId="0" xfId="1" applyNumberFormat="1" applyFont="1" applyFill="1" applyAlignment="1">
      <alignment horizontal="right" vertical="center"/>
    </xf>
    <xf numFmtId="37" fontId="12" fillId="4" borderId="0" xfId="1" applyNumberFormat="1" applyFont="1" applyFill="1" applyAlignment="1">
      <alignment horizontal="center" vertical="center"/>
    </xf>
    <xf numFmtId="37" fontId="12" fillId="4" borderId="0" xfId="1" applyNumberFormat="1" applyFont="1" applyFill="1" applyBorder="1" applyAlignment="1">
      <alignment horizontal="center" vertical="center"/>
    </xf>
    <xf numFmtId="37" fontId="13" fillId="4" borderId="0" xfId="1" applyNumberFormat="1" applyFont="1" applyFill="1" applyAlignment="1">
      <alignment vertical="center"/>
    </xf>
    <xf numFmtId="37" fontId="12" fillId="4" borderId="0" xfId="1" applyNumberFormat="1" applyFont="1" applyFill="1" applyBorder="1" applyAlignment="1">
      <alignment vertical="center"/>
    </xf>
    <xf numFmtId="41" fontId="12" fillId="4" borderId="0" xfId="1" applyNumberFormat="1" applyFont="1" applyFill="1" applyBorder="1" applyAlignment="1">
      <alignment vertical="center"/>
    </xf>
    <xf numFmtId="37" fontId="12" fillId="4" borderId="0" xfId="1" applyNumberFormat="1" applyFont="1" applyFill="1" applyBorder="1" applyAlignment="1">
      <alignment horizontal="right" vertical="center"/>
    </xf>
    <xf numFmtId="41" fontId="12" fillId="4" borderId="1" xfId="1" applyNumberFormat="1" applyFont="1" applyFill="1" applyBorder="1" applyAlignment="1">
      <alignment vertical="center"/>
    </xf>
    <xf numFmtId="41" fontId="12" fillId="4" borderId="0" xfId="1" applyNumberFormat="1" applyFont="1" applyFill="1" applyBorder="1" applyAlignment="1">
      <alignment horizontal="center" vertical="center"/>
    </xf>
    <xf numFmtId="41" fontId="12" fillId="4" borderId="0" xfId="1" applyNumberFormat="1" applyFont="1" applyFill="1" applyBorder="1" applyAlignment="1">
      <alignment horizontal="right" vertical="center"/>
    </xf>
    <xf numFmtId="37" fontId="12" fillId="4" borderId="4" xfId="1" applyNumberFormat="1" applyFont="1" applyFill="1" applyBorder="1" applyAlignment="1">
      <alignment horizontal="right" vertical="center"/>
    </xf>
    <xf numFmtId="41" fontId="12" fillId="4" borderId="4" xfId="1" applyNumberFormat="1" applyFont="1" applyFill="1" applyBorder="1" applyAlignment="1">
      <alignment horizontal="right" vertical="center"/>
    </xf>
    <xf numFmtId="37" fontId="12" fillId="0" borderId="0" xfId="1" applyNumberFormat="1" applyFont="1" applyFill="1" applyAlignment="1">
      <alignment vertical="center"/>
    </xf>
    <xf numFmtId="41" fontId="12" fillId="0" borderId="0" xfId="1" applyNumberFormat="1" applyFont="1" applyFill="1" applyBorder="1" applyAlignment="1">
      <alignment horizontal="center" vertical="center"/>
    </xf>
    <xf numFmtId="41" fontId="12" fillId="0" borderId="0" xfId="1" applyNumberFormat="1" applyFont="1" applyFill="1" applyBorder="1" applyAlignment="1">
      <alignment horizontal="right" vertical="center"/>
    </xf>
    <xf numFmtId="37" fontId="12" fillId="0" borderId="0" xfId="1" applyNumberFormat="1" applyFont="1" applyFill="1" applyBorder="1" applyAlignment="1">
      <alignment horizontal="right" vertical="center"/>
    </xf>
    <xf numFmtId="41" fontId="12" fillId="0" borderId="0" xfId="1" applyNumberFormat="1" applyFont="1" applyFill="1" applyBorder="1" applyAlignment="1">
      <alignment vertical="center"/>
    </xf>
    <xf numFmtId="43" fontId="12" fillId="4" borderId="0" xfId="11" applyFont="1" applyFill="1" applyAlignment="1">
      <alignment vertical="center"/>
    </xf>
    <xf numFmtId="37" fontId="9" fillId="0" borderId="0" xfId="1" applyNumberFormat="1" applyFont="1" applyFill="1" applyAlignment="1">
      <alignment horizontal="centerContinuous" vertical="center"/>
    </xf>
    <xf numFmtId="37" fontId="9" fillId="0" borderId="0" xfId="1" applyNumberFormat="1" applyFont="1" applyFill="1" applyAlignment="1">
      <alignment horizontal="right" vertical="center"/>
    </xf>
    <xf numFmtId="37" fontId="9" fillId="0" borderId="0" xfId="1" applyNumberFormat="1" applyFont="1" applyFill="1" applyBorder="1" applyAlignment="1">
      <alignment horizontal="center" vertical="center"/>
    </xf>
    <xf numFmtId="37" fontId="9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Alignment="1">
      <alignment horizontal="center" vertical="center"/>
    </xf>
    <xf numFmtId="37" fontId="9" fillId="0" borderId="1" xfId="1" applyNumberFormat="1" applyFont="1" applyFill="1" applyBorder="1" applyAlignment="1">
      <alignment horizontal="centerContinuous" vertical="center"/>
    </xf>
    <xf numFmtId="37" fontId="9" fillId="0" borderId="0" xfId="1" applyNumberFormat="1" applyFont="1" applyFill="1" applyBorder="1" applyAlignment="1">
      <alignment horizontal="centerContinuous" vertical="center"/>
    </xf>
    <xf numFmtId="37" fontId="8" fillId="0" borderId="0" xfId="1" applyNumberFormat="1" applyFont="1" applyFill="1" applyAlignment="1">
      <alignment vertical="center"/>
    </xf>
    <xf numFmtId="41" fontId="9" fillId="0" borderId="1" xfId="1" applyNumberFormat="1" applyFont="1" applyFill="1" applyBorder="1" applyAlignment="1">
      <alignment horizontal="center" vertical="center"/>
    </xf>
    <xf numFmtId="41" fontId="9" fillId="0" borderId="1" xfId="1" applyNumberFormat="1" applyFont="1" applyFill="1" applyBorder="1" applyAlignment="1">
      <alignment vertical="center"/>
    </xf>
    <xf numFmtId="37" fontId="9" fillId="0" borderId="4" xfId="1" applyNumberFormat="1" applyFont="1" applyFill="1" applyBorder="1" applyAlignment="1">
      <alignment horizontal="right" vertical="center"/>
    </xf>
    <xf numFmtId="37" fontId="8" fillId="0" borderId="0" xfId="1" applyNumberFormat="1" applyFont="1" applyFill="1" applyAlignment="1">
      <alignment horizontal="left" vertical="center"/>
    </xf>
    <xf numFmtId="37" fontId="9" fillId="0" borderId="1" xfId="1" applyNumberFormat="1" applyFont="1" applyFill="1" applyBorder="1" applyAlignment="1">
      <alignment horizontal="center" vertical="center"/>
    </xf>
    <xf numFmtId="37" fontId="12" fillId="4" borderId="1" xfId="1" applyNumberFormat="1" applyFont="1" applyFill="1" applyBorder="1" applyAlignment="1">
      <alignment horizontal="center" vertical="center"/>
    </xf>
    <xf numFmtId="37" fontId="13" fillId="4" borderId="0" xfId="1" applyNumberFormat="1" applyFont="1" applyFill="1" applyAlignment="1">
      <alignment horizontal="left" vertical="center"/>
    </xf>
    <xf numFmtId="37" fontId="9" fillId="0" borderId="1" xfId="0" applyNumberFormat="1" applyFont="1" applyFill="1" applyBorder="1" applyAlignment="1">
      <alignment horizontal="center" vertical="center"/>
    </xf>
    <xf numFmtId="37" fontId="12" fillId="4" borderId="1" xfId="1" applyNumberFormat="1" applyFont="1" applyFill="1" applyBorder="1" applyAlignment="1">
      <alignment horizontal="center" vertical="center"/>
    </xf>
    <xf numFmtId="37" fontId="13" fillId="4" borderId="0" xfId="1" applyNumberFormat="1" applyFont="1" applyFill="1" applyAlignment="1">
      <alignment horizontal="left" vertical="center"/>
    </xf>
    <xf numFmtId="37" fontId="12" fillId="4" borderId="2" xfId="1" applyNumberFormat="1" applyFont="1" applyFill="1" applyBorder="1" applyAlignment="1">
      <alignment horizontal="center" vertical="center"/>
    </xf>
    <xf numFmtId="37" fontId="8" fillId="0" borderId="0" xfId="1" applyNumberFormat="1" applyFont="1" applyFill="1" applyAlignment="1">
      <alignment horizontal="left" vertical="center"/>
    </xf>
    <xf numFmtId="37" fontId="9" fillId="0" borderId="2" xfId="1" applyNumberFormat="1" applyFont="1" applyFill="1" applyBorder="1" applyAlignment="1">
      <alignment horizontal="center" vertical="center"/>
    </xf>
    <xf numFmtId="37" fontId="9" fillId="0" borderId="1" xfId="1" applyNumberFormat="1" applyFont="1" applyFill="1" applyBorder="1" applyAlignment="1">
      <alignment horizontal="center" vertical="center"/>
    </xf>
  </cellXfs>
  <cellStyles count="12">
    <cellStyle name="Comma" xfId="11" builtinId="3"/>
    <cellStyle name="comma zerodec" xfId="2"/>
    <cellStyle name="Currency1" xfId="3"/>
    <cellStyle name="Dollar (zero dec)" xfId="4"/>
    <cellStyle name="Grey" xfId="5"/>
    <cellStyle name="Input [yellow]" xfId="6"/>
    <cellStyle name="no dec" xfId="7"/>
    <cellStyle name="Normal" xfId="0" builtinId="0"/>
    <cellStyle name="Normal - Style1" xfId="8"/>
    <cellStyle name="Normal 2" xfId="1"/>
    <cellStyle name="Percent [2]" xfId="9"/>
    <cellStyle name="Quantity" xfId="10"/>
  </cellStyles>
  <dxfs count="0"/>
  <tableStyles count="0" defaultTableStyle="TableStyleMedium9" defaultPivotStyle="PivotStyleLight16"/>
  <colors>
    <mruColors>
      <color rgb="FFCCFF3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view="pageBreakPreview" topLeftCell="A106" zoomScaleNormal="100" zoomScaleSheetLayoutView="100" workbookViewId="0">
      <selection activeCell="Q43" sqref="Q43"/>
    </sheetView>
  </sheetViews>
  <sheetFormatPr defaultColWidth="10.7109375" defaultRowHeight="21.75" customHeight="1"/>
  <cols>
    <col min="1" max="1" width="35.5703125" style="4" customWidth="1"/>
    <col min="2" max="2" width="10.5703125" style="4" customWidth="1"/>
    <col min="3" max="3" width="8" style="41" bestFit="1" customWidth="1"/>
    <col min="4" max="4" width="1.7109375" style="42" customWidth="1"/>
    <col min="5" max="5" width="14" style="4" bestFit="1" customWidth="1"/>
    <col min="6" max="6" width="1.7109375" style="4" customWidth="1"/>
    <col min="7" max="7" width="14" style="4" bestFit="1" customWidth="1"/>
    <col min="8" max="8" width="1.7109375" style="4" customWidth="1"/>
    <col min="9" max="9" width="14" style="4" bestFit="1" customWidth="1"/>
    <col min="10" max="10" width="1.7109375" style="4" customWidth="1"/>
    <col min="11" max="11" width="14" style="4" bestFit="1" customWidth="1"/>
    <col min="12" max="12" width="2.7109375" style="4" customWidth="1"/>
    <col min="13" max="16384" width="10.7109375" style="4"/>
  </cols>
  <sheetData>
    <row r="1" spans="1:11" ht="21.75" customHeight="1">
      <c r="A1" s="1" t="s">
        <v>73</v>
      </c>
      <c r="B1" s="2"/>
      <c r="C1" s="2"/>
      <c r="D1" s="3"/>
      <c r="E1" s="2"/>
      <c r="F1" s="2"/>
      <c r="G1" s="2"/>
      <c r="H1" s="2"/>
      <c r="I1" s="2"/>
      <c r="J1" s="2"/>
      <c r="K1" s="2"/>
    </row>
    <row r="2" spans="1:11" ht="21.75" customHeight="1">
      <c r="A2" s="1" t="s">
        <v>74</v>
      </c>
      <c r="B2" s="2"/>
      <c r="C2" s="2"/>
      <c r="D2" s="3"/>
      <c r="E2" s="2"/>
      <c r="F2" s="2"/>
      <c r="G2" s="2"/>
      <c r="H2" s="2"/>
      <c r="I2" s="2"/>
      <c r="J2" s="2"/>
      <c r="K2" s="2"/>
    </row>
    <row r="3" spans="1:11" ht="21.75" customHeight="1">
      <c r="A3" s="1" t="s">
        <v>192</v>
      </c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 ht="21.75" customHeight="1">
      <c r="B4" s="5"/>
      <c r="C4" s="4"/>
      <c r="D4" s="6"/>
      <c r="K4" s="7" t="s">
        <v>99</v>
      </c>
    </row>
    <row r="5" spans="1:11" ht="21.75" customHeight="1">
      <c r="B5" s="5"/>
      <c r="C5" s="4"/>
      <c r="D5" s="6"/>
      <c r="E5" s="104" t="s">
        <v>1</v>
      </c>
      <c r="F5" s="104"/>
      <c r="G5" s="104"/>
      <c r="I5" s="104" t="s">
        <v>2</v>
      </c>
      <c r="J5" s="104"/>
      <c r="K5" s="104"/>
    </row>
    <row r="6" spans="1:11" ht="21.75" customHeight="1">
      <c r="B6" s="8"/>
      <c r="C6" s="9" t="s">
        <v>3</v>
      </c>
      <c r="D6" s="10"/>
      <c r="E6" s="11" t="s">
        <v>191</v>
      </c>
      <c r="F6" s="12"/>
      <c r="G6" s="13" t="s">
        <v>164</v>
      </c>
      <c r="H6" s="14"/>
      <c r="I6" s="11" t="s">
        <v>191</v>
      </c>
      <c r="J6" s="12"/>
      <c r="K6" s="13" t="s">
        <v>164</v>
      </c>
    </row>
    <row r="7" spans="1:11" ht="21.75" customHeight="1">
      <c r="B7" s="8"/>
      <c r="C7" s="10"/>
      <c r="D7" s="10"/>
      <c r="E7" s="15" t="s">
        <v>167</v>
      </c>
      <c r="F7" s="12"/>
      <c r="G7" s="15" t="s">
        <v>169</v>
      </c>
      <c r="H7" s="14"/>
      <c r="I7" s="15" t="s">
        <v>167</v>
      </c>
      <c r="J7" s="12"/>
      <c r="K7" s="15" t="s">
        <v>169</v>
      </c>
    </row>
    <row r="8" spans="1:11" ht="21.75" customHeight="1">
      <c r="B8" s="8"/>
      <c r="C8" s="10"/>
      <c r="D8" s="10"/>
      <c r="E8" s="15" t="s">
        <v>168</v>
      </c>
      <c r="F8" s="12"/>
      <c r="G8" s="15"/>
      <c r="H8" s="14"/>
      <c r="I8" s="15" t="s">
        <v>168</v>
      </c>
      <c r="J8" s="12"/>
      <c r="K8" s="15"/>
    </row>
    <row r="9" spans="1:11" ht="21.75" customHeight="1">
      <c r="A9" s="16" t="s">
        <v>4</v>
      </c>
      <c r="C9" s="4"/>
      <c r="D9" s="6"/>
    </row>
    <row r="10" spans="1:11" ht="21.75" customHeight="1">
      <c r="A10" s="16" t="s">
        <v>5</v>
      </c>
      <c r="C10" s="4"/>
      <c r="D10" s="6"/>
      <c r="E10" s="6"/>
      <c r="F10" s="6"/>
      <c r="G10" s="6"/>
      <c r="I10" s="6"/>
      <c r="J10" s="5"/>
      <c r="K10" s="10"/>
    </row>
    <row r="11" spans="1:11" ht="21.75" customHeight="1">
      <c r="A11" s="4" t="s">
        <v>6</v>
      </c>
      <c r="B11" s="17"/>
      <c r="C11" s="17"/>
      <c r="D11" s="18"/>
      <c r="E11" s="19">
        <v>11343</v>
      </c>
      <c r="F11" s="19"/>
      <c r="G11" s="19">
        <v>10099</v>
      </c>
      <c r="H11" s="19"/>
      <c r="I11" s="19">
        <v>8656</v>
      </c>
      <c r="J11" s="19"/>
      <c r="K11" s="19">
        <v>9334</v>
      </c>
    </row>
    <row r="12" spans="1:11" ht="21.75" customHeight="1">
      <c r="A12" s="4" t="s">
        <v>140</v>
      </c>
      <c r="B12" s="18"/>
      <c r="C12" s="18">
        <v>3</v>
      </c>
      <c r="D12" s="18"/>
      <c r="E12" s="20">
        <v>3609</v>
      </c>
      <c r="F12" s="20"/>
      <c r="G12" s="20">
        <v>326</v>
      </c>
      <c r="H12" s="20"/>
      <c r="I12" s="20">
        <v>3609</v>
      </c>
      <c r="J12" s="19"/>
      <c r="K12" s="20">
        <v>326</v>
      </c>
    </row>
    <row r="13" spans="1:11" ht="21.75" customHeight="1">
      <c r="A13" s="4" t="s">
        <v>76</v>
      </c>
      <c r="B13" s="18"/>
      <c r="C13" s="17" t="s">
        <v>188</v>
      </c>
      <c r="D13" s="18"/>
      <c r="E13" s="21">
        <v>281761</v>
      </c>
      <c r="F13" s="22"/>
      <c r="G13" s="21">
        <v>276464</v>
      </c>
      <c r="H13" s="20"/>
      <c r="I13" s="22">
        <v>281761</v>
      </c>
      <c r="J13" s="23"/>
      <c r="K13" s="22">
        <v>276464</v>
      </c>
    </row>
    <row r="14" spans="1:11" ht="21.75" customHeight="1">
      <c r="A14" s="4" t="s">
        <v>7</v>
      </c>
      <c r="B14" s="18"/>
      <c r="C14" s="18"/>
      <c r="D14" s="18"/>
      <c r="E14" s="22"/>
      <c r="F14" s="20"/>
      <c r="G14" s="22"/>
      <c r="H14" s="20"/>
      <c r="I14" s="22"/>
      <c r="J14" s="23"/>
      <c r="K14" s="22"/>
    </row>
    <row r="15" spans="1:11" ht="21.75" customHeight="1">
      <c r="A15" s="4" t="s">
        <v>8</v>
      </c>
      <c r="B15" s="18"/>
      <c r="C15" s="18"/>
      <c r="D15" s="18"/>
      <c r="E15" s="22">
        <v>34</v>
      </c>
      <c r="F15" s="20"/>
      <c r="G15" s="22">
        <v>34</v>
      </c>
      <c r="H15" s="20"/>
      <c r="I15" s="22">
        <v>34</v>
      </c>
      <c r="J15" s="20"/>
      <c r="K15" s="22">
        <v>34</v>
      </c>
    </row>
    <row r="16" spans="1:11" ht="21.75" customHeight="1">
      <c r="A16" s="4" t="s">
        <v>113</v>
      </c>
      <c r="B16" s="18"/>
      <c r="C16" s="18">
        <v>5</v>
      </c>
      <c r="D16" s="18"/>
      <c r="E16" s="21">
        <v>55875</v>
      </c>
      <c r="F16" s="20"/>
      <c r="G16" s="21">
        <v>54375</v>
      </c>
      <c r="H16" s="20"/>
      <c r="I16" s="22">
        <v>55875</v>
      </c>
      <c r="J16" s="23"/>
      <c r="K16" s="22">
        <v>54375</v>
      </c>
    </row>
    <row r="17" spans="1:11" ht="21.75" customHeight="1">
      <c r="A17" s="4" t="s">
        <v>165</v>
      </c>
      <c r="B17" s="18"/>
      <c r="C17" s="18">
        <v>6</v>
      </c>
      <c r="D17" s="18"/>
      <c r="E17" s="21">
        <v>19151</v>
      </c>
      <c r="F17" s="20"/>
      <c r="G17" s="21">
        <v>31048</v>
      </c>
      <c r="H17" s="20"/>
      <c r="I17" s="22">
        <v>19151</v>
      </c>
      <c r="J17" s="23"/>
      <c r="K17" s="22">
        <v>31048</v>
      </c>
    </row>
    <row r="18" spans="1:11" ht="21.75" customHeight="1">
      <c r="A18" s="4" t="s">
        <v>77</v>
      </c>
      <c r="B18" s="18"/>
      <c r="C18" s="18">
        <v>7</v>
      </c>
      <c r="D18" s="18"/>
      <c r="E18" s="20">
        <v>298040</v>
      </c>
      <c r="F18" s="20"/>
      <c r="G18" s="20">
        <v>315201</v>
      </c>
      <c r="H18" s="20"/>
      <c r="I18" s="20">
        <v>296753</v>
      </c>
      <c r="J18" s="19"/>
      <c r="K18" s="20">
        <v>315525</v>
      </c>
    </row>
    <row r="19" spans="1:11" ht="21.75" customHeight="1">
      <c r="A19" s="4" t="s">
        <v>78</v>
      </c>
      <c r="B19" s="18"/>
      <c r="C19" s="18"/>
      <c r="D19" s="18"/>
      <c r="E19" s="20">
        <v>47317</v>
      </c>
      <c r="F19" s="20"/>
      <c r="G19" s="20">
        <v>28026</v>
      </c>
      <c r="H19" s="20"/>
      <c r="I19" s="20">
        <v>47187</v>
      </c>
      <c r="J19" s="19"/>
      <c r="K19" s="20">
        <v>27925</v>
      </c>
    </row>
    <row r="20" spans="1:11" s="6" customFormat="1" ht="21.75" customHeight="1">
      <c r="A20" s="24" t="s">
        <v>9</v>
      </c>
      <c r="B20" s="18"/>
      <c r="C20" s="18"/>
      <c r="D20" s="18"/>
      <c r="E20" s="25">
        <f>SUM(E11:E19)</f>
        <v>717130</v>
      </c>
      <c r="F20" s="20"/>
      <c r="G20" s="25">
        <f>SUM(G11:G19)</f>
        <v>715573</v>
      </c>
      <c r="H20" s="20"/>
      <c r="I20" s="25">
        <f>SUM(I11:I19)</f>
        <v>713026</v>
      </c>
      <c r="J20" s="20"/>
      <c r="K20" s="25">
        <f>SUM(K11:K19)</f>
        <v>715031</v>
      </c>
    </row>
    <row r="21" spans="1:11" s="6" customFormat="1" ht="21.75" customHeight="1">
      <c r="A21" s="24" t="s">
        <v>10</v>
      </c>
      <c r="B21" s="18"/>
      <c r="C21" s="18"/>
      <c r="D21" s="18"/>
      <c r="E21" s="20"/>
      <c r="F21" s="20"/>
      <c r="G21" s="20"/>
      <c r="H21" s="20"/>
      <c r="I21" s="20"/>
      <c r="J21" s="20"/>
      <c r="K21" s="20"/>
    </row>
    <row r="22" spans="1:11" s="6" customFormat="1" ht="21.75" customHeight="1">
      <c r="A22" s="6" t="s">
        <v>11</v>
      </c>
      <c r="B22" s="18"/>
      <c r="C22" s="18"/>
      <c r="D22" s="18"/>
      <c r="E22" s="20"/>
      <c r="F22" s="20"/>
      <c r="G22" s="20"/>
      <c r="H22" s="20"/>
      <c r="I22" s="20"/>
      <c r="J22" s="20"/>
      <c r="K22" s="20"/>
    </row>
    <row r="23" spans="1:11" s="6" customFormat="1" ht="21.75" customHeight="1">
      <c r="A23" s="4" t="s">
        <v>12</v>
      </c>
      <c r="B23" s="18"/>
      <c r="C23" s="18"/>
      <c r="D23" s="18"/>
      <c r="E23" s="20">
        <v>361</v>
      </c>
      <c r="F23" s="20"/>
      <c r="G23" s="20">
        <v>378</v>
      </c>
      <c r="H23" s="20"/>
      <c r="I23" s="20">
        <v>361</v>
      </c>
      <c r="J23" s="20"/>
      <c r="K23" s="20">
        <v>378</v>
      </c>
    </row>
    <row r="24" spans="1:11" s="6" customFormat="1" ht="21.75" customHeight="1">
      <c r="A24" s="4" t="s">
        <v>189</v>
      </c>
      <c r="B24" s="18"/>
      <c r="C24" s="18">
        <v>8</v>
      </c>
      <c r="D24" s="18"/>
      <c r="E24" s="20">
        <v>0</v>
      </c>
      <c r="F24" s="20"/>
      <c r="G24" s="20">
        <v>25000</v>
      </c>
      <c r="H24" s="20"/>
      <c r="I24" s="20">
        <v>0</v>
      </c>
      <c r="J24" s="20"/>
      <c r="K24" s="20">
        <v>25000</v>
      </c>
    </row>
    <row r="25" spans="1:11" s="6" customFormat="1" ht="21.75" customHeight="1">
      <c r="A25" s="4" t="s">
        <v>145</v>
      </c>
      <c r="B25" s="18"/>
      <c r="C25" s="18">
        <v>9</v>
      </c>
      <c r="D25" s="18"/>
      <c r="E25" s="20">
        <v>1802</v>
      </c>
      <c r="F25" s="20"/>
      <c r="G25" s="20">
        <v>2332</v>
      </c>
      <c r="H25" s="20"/>
      <c r="I25" s="20">
        <v>3563</v>
      </c>
      <c r="J25" s="20"/>
      <c r="K25" s="20">
        <v>3563</v>
      </c>
    </row>
    <row r="26" spans="1:11" s="6" customFormat="1" ht="21.75" customHeight="1">
      <c r="A26" s="4" t="s">
        <v>132</v>
      </c>
      <c r="B26" s="18"/>
      <c r="C26" s="18">
        <v>10</v>
      </c>
      <c r="D26" s="18"/>
      <c r="E26" s="20">
        <v>69303</v>
      </c>
      <c r="F26" s="20"/>
      <c r="G26" s="20">
        <v>70014</v>
      </c>
      <c r="H26" s="20"/>
      <c r="I26" s="20">
        <v>71030</v>
      </c>
      <c r="J26" s="20"/>
      <c r="K26" s="20">
        <v>71030</v>
      </c>
    </row>
    <row r="27" spans="1:11" s="6" customFormat="1" ht="21.75" customHeight="1">
      <c r="A27" s="6" t="s">
        <v>79</v>
      </c>
      <c r="B27" s="18"/>
      <c r="C27" s="18">
        <v>11</v>
      </c>
      <c r="D27" s="18"/>
      <c r="E27" s="21">
        <v>0</v>
      </c>
      <c r="F27" s="21"/>
      <c r="G27" s="21">
        <v>0</v>
      </c>
      <c r="H27" s="20"/>
      <c r="I27" s="20">
        <v>4000</v>
      </c>
      <c r="J27" s="20"/>
      <c r="K27" s="20">
        <v>2500</v>
      </c>
    </row>
    <row r="28" spans="1:11" s="6" customFormat="1" ht="21.75" customHeight="1">
      <c r="A28" s="6" t="s">
        <v>83</v>
      </c>
      <c r="B28" s="18"/>
      <c r="C28" s="18">
        <v>12</v>
      </c>
      <c r="D28" s="18"/>
      <c r="E28" s="21">
        <v>119000</v>
      </c>
      <c r="F28" s="21"/>
      <c r="G28" s="21">
        <v>119000</v>
      </c>
      <c r="H28" s="20"/>
      <c r="I28" s="21">
        <v>119000</v>
      </c>
      <c r="J28" s="20"/>
      <c r="K28" s="21">
        <v>119000</v>
      </c>
    </row>
    <row r="29" spans="1:11" ht="21.75" customHeight="1">
      <c r="A29" s="4" t="s">
        <v>80</v>
      </c>
      <c r="B29" s="17"/>
      <c r="C29" s="17">
        <v>13</v>
      </c>
      <c r="D29" s="18"/>
      <c r="E29" s="22">
        <v>269256</v>
      </c>
      <c r="F29" s="22"/>
      <c r="G29" s="22">
        <v>254804</v>
      </c>
      <c r="H29" s="19"/>
      <c r="I29" s="22">
        <v>269204</v>
      </c>
      <c r="J29" s="19"/>
      <c r="K29" s="22">
        <v>254744</v>
      </c>
    </row>
    <row r="30" spans="1:11" ht="21.75" customHeight="1">
      <c r="A30" s="4" t="s">
        <v>166</v>
      </c>
      <c r="B30" s="17"/>
      <c r="C30" s="17">
        <v>14</v>
      </c>
      <c r="D30" s="18"/>
      <c r="E30" s="22">
        <v>8284</v>
      </c>
      <c r="F30" s="22"/>
      <c r="G30" s="22">
        <v>8284</v>
      </c>
      <c r="H30" s="19"/>
      <c r="I30" s="22">
        <v>8284</v>
      </c>
      <c r="J30" s="19"/>
      <c r="K30" s="22">
        <v>8284</v>
      </c>
    </row>
    <row r="31" spans="1:11" ht="21.75" customHeight="1">
      <c r="A31" s="4" t="s">
        <v>84</v>
      </c>
      <c r="B31" s="17"/>
      <c r="C31" s="17">
        <v>15</v>
      </c>
      <c r="D31" s="18"/>
      <c r="E31" s="22">
        <v>8298</v>
      </c>
      <c r="F31" s="22"/>
      <c r="G31" s="22">
        <v>9985</v>
      </c>
      <c r="H31" s="19"/>
      <c r="I31" s="22">
        <v>8298</v>
      </c>
      <c r="J31" s="22"/>
      <c r="K31" s="22">
        <v>9985</v>
      </c>
    </row>
    <row r="32" spans="1:11" ht="21.75" customHeight="1">
      <c r="A32" s="4" t="s">
        <v>123</v>
      </c>
      <c r="B32" s="17"/>
      <c r="C32" s="17"/>
      <c r="D32" s="18"/>
      <c r="E32" s="22">
        <v>7453</v>
      </c>
      <c r="F32" s="22"/>
      <c r="G32" s="22">
        <v>7892</v>
      </c>
      <c r="H32" s="19"/>
      <c r="I32" s="22">
        <v>7453</v>
      </c>
      <c r="J32" s="22"/>
      <c r="K32" s="22">
        <v>7892</v>
      </c>
    </row>
    <row r="33" spans="1:11" s="6" customFormat="1" ht="21.75" customHeight="1">
      <c r="A33" s="4" t="s">
        <v>85</v>
      </c>
      <c r="B33" s="18"/>
      <c r="C33" s="17">
        <v>4</v>
      </c>
      <c r="D33" s="18"/>
      <c r="E33" s="26">
        <v>22624</v>
      </c>
      <c r="F33" s="22"/>
      <c r="G33" s="26">
        <v>22707</v>
      </c>
      <c r="H33" s="20"/>
      <c r="I33" s="26">
        <v>22610</v>
      </c>
      <c r="J33" s="20"/>
      <c r="K33" s="26">
        <v>22707</v>
      </c>
    </row>
    <row r="34" spans="1:11" s="6" customFormat="1" ht="21.75" customHeight="1">
      <c r="A34" s="16" t="s">
        <v>13</v>
      </c>
      <c r="B34" s="18"/>
      <c r="E34" s="25">
        <f>SUM(E22:E33)</f>
        <v>506381</v>
      </c>
      <c r="F34" s="20"/>
      <c r="G34" s="25">
        <f>SUM(G22:G33)</f>
        <v>520396</v>
      </c>
      <c r="H34" s="20"/>
      <c r="I34" s="25">
        <f>SUM(I22:I33)</f>
        <v>513803</v>
      </c>
      <c r="J34" s="20"/>
      <c r="K34" s="25">
        <f>SUM(K22:K33)</f>
        <v>525083</v>
      </c>
    </row>
    <row r="35" spans="1:11" ht="21.75" customHeight="1" thickBot="1">
      <c r="A35" s="16" t="s">
        <v>14</v>
      </c>
      <c r="B35" s="18"/>
      <c r="C35" s="6"/>
      <c r="D35" s="6"/>
      <c r="E35" s="27">
        <f>+E34+E20</f>
        <v>1223511</v>
      </c>
      <c r="F35" s="20"/>
      <c r="G35" s="27">
        <f>+G34+G20</f>
        <v>1235969</v>
      </c>
      <c r="H35" s="19"/>
      <c r="I35" s="27">
        <f>+I34+I20</f>
        <v>1226829</v>
      </c>
      <c r="J35" s="19"/>
      <c r="K35" s="27">
        <f>+K34+K20</f>
        <v>1240114</v>
      </c>
    </row>
    <row r="36" spans="1:11" ht="21.75" customHeight="1" thickTop="1">
      <c r="B36" s="18"/>
      <c r="C36" s="6"/>
      <c r="D36" s="6"/>
      <c r="E36" s="6"/>
      <c r="F36" s="6"/>
      <c r="G36" s="6"/>
      <c r="I36" s="6"/>
      <c r="K36" s="6"/>
    </row>
    <row r="37" spans="1:11" ht="21.75" customHeight="1">
      <c r="A37" s="4" t="s">
        <v>15</v>
      </c>
      <c r="B37" s="17"/>
      <c r="C37" s="5"/>
      <c r="D37" s="10"/>
      <c r="E37" s="5"/>
      <c r="F37" s="5"/>
      <c r="G37" s="5"/>
    </row>
    <row r="38" spans="1:11" ht="21.75" customHeight="1">
      <c r="A38" s="1" t="s">
        <v>73</v>
      </c>
      <c r="B38" s="2"/>
      <c r="C38" s="2"/>
      <c r="D38" s="3"/>
      <c r="E38" s="2"/>
      <c r="F38" s="2"/>
      <c r="G38" s="2"/>
      <c r="H38" s="2"/>
      <c r="I38" s="2"/>
      <c r="J38" s="2"/>
      <c r="K38" s="2"/>
    </row>
    <row r="39" spans="1:11" ht="21.75" customHeight="1">
      <c r="A39" s="1" t="s">
        <v>75</v>
      </c>
      <c r="B39" s="2"/>
      <c r="C39" s="2"/>
      <c r="D39" s="3"/>
      <c r="E39" s="2"/>
      <c r="F39" s="2"/>
      <c r="G39" s="2"/>
      <c r="H39" s="2"/>
      <c r="I39" s="2"/>
      <c r="J39" s="2"/>
      <c r="K39" s="2"/>
    </row>
    <row r="40" spans="1:11" ht="21.75" customHeight="1">
      <c r="A40" s="1" t="s">
        <v>192</v>
      </c>
      <c r="B40" s="2"/>
      <c r="C40" s="2"/>
      <c r="D40" s="3"/>
      <c r="E40" s="2"/>
      <c r="F40" s="2"/>
      <c r="G40" s="2"/>
      <c r="H40" s="2"/>
      <c r="I40" s="2"/>
      <c r="J40" s="2"/>
      <c r="K40" s="2"/>
    </row>
    <row r="41" spans="1:11" ht="21.75" customHeight="1">
      <c r="B41" s="5"/>
      <c r="C41" s="4"/>
      <c r="D41" s="6"/>
      <c r="K41" s="7" t="s">
        <v>99</v>
      </c>
    </row>
    <row r="42" spans="1:11" ht="21.75" customHeight="1">
      <c r="B42" s="5"/>
      <c r="C42" s="4"/>
      <c r="D42" s="6"/>
      <c r="E42" s="104" t="s">
        <v>1</v>
      </c>
      <c r="F42" s="104"/>
      <c r="G42" s="104"/>
      <c r="I42" s="104" t="s">
        <v>2</v>
      </c>
      <c r="J42" s="104"/>
      <c r="K42" s="104"/>
    </row>
    <row r="43" spans="1:11" ht="21.75" customHeight="1">
      <c r="B43" s="8"/>
      <c r="C43" s="9" t="s">
        <v>3</v>
      </c>
      <c r="D43" s="10"/>
      <c r="E43" s="11" t="s">
        <v>191</v>
      </c>
      <c r="F43" s="12"/>
      <c r="G43" s="13" t="s">
        <v>164</v>
      </c>
      <c r="H43" s="14"/>
      <c r="I43" s="11" t="s">
        <v>191</v>
      </c>
      <c r="J43" s="12"/>
      <c r="K43" s="13" t="s">
        <v>164</v>
      </c>
    </row>
    <row r="44" spans="1:11" ht="21.75" customHeight="1">
      <c r="B44" s="8"/>
      <c r="C44" s="10"/>
      <c r="D44" s="10"/>
      <c r="E44" s="15" t="s">
        <v>167</v>
      </c>
      <c r="F44" s="12"/>
      <c r="G44" s="15" t="s">
        <v>169</v>
      </c>
      <c r="H44" s="14"/>
      <c r="I44" s="15" t="s">
        <v>167</v>
      </c>
      <c r="J44" s="12"/>
      <c r="K44" s="15" t="s">
        <v>169</v>
      </c>
    </row>
    <row r="45" spans="1:11" ht="21.75" customHeight="1">
      <c r="B45" s="8"/>
      <c r="C45" s="10"/>
      <c r="D45" s="10"/>
      <c r="E45" s="15" t="s">
        <v>168</v>
      </c>
      <c r="F45" s="12"/>
      <c r="G45" s="15"/>
      <c r="H45" s="14"/>
      <c r="I45" s="15" t="s">
        <v>168</v>
      </c>
      <c r="J45" s="12"/>
      <c r="K45" s="15"/>
    </row>
    <row r="46" spans="1:11" ht="21.75" customHeight="1">
      <c r="A46" s="16" t="s">
        <v>16</v>
      </c>
      <c r="B46" s="8"/>
      <c r="C46" s="8"/>
      <c r="D46" s="8"/>
      <c r="E46" s="8"/>
      <c r="F46" s="8"/>
      <c r="G46" s="8"/>
      <c r="I46" s="8"/>
      <c r="J46" s="28"/>
      <c r="K46" s="8"/>
    </row>
    <row r="47" spans="1:11" ht="21.75" customHeight="1">
      <c r="A47" s="16" t="s">
        <v>17</v>
      </c>
      <c r="B47" s="17"/>
      <c r="C47" s="17"/>
      <c r="D47" s="18"/>
    </row>
    <row r="48" spans="1:11" ht="21.75" customHeight="1">
      <c r="A48" s="4" t="s">
        <v>126</v>
      </c>
      <c r="B48" s="17"/>
      <c r="C48" s="17">
        <v>16</v>
      </c>
      <c r="D48" s="18"/>
      <c r="E48" s="19">
        <v>161948</v>
      </c>
      <c r="F48" s="19"/>
      <c r="G48" s="19">
        <v>260676</v>
      </c>
      <c r="H48" s="19"/>
      <c r="I48" s="19">
        <v>161948</v>
      </c>
      <c r="J48" s="19"/>
      <c r="K48" s="19">
        <v>260676</v>
      </c>
    </row>
    <row r="49" spans="1:11" ht="21.75" customHeight="1">
      <c r="A49" s="4" t="s">
        <v>81</v>
      </c>
      <c r="B49" s="17"/>
      <c r="C49" s="17" t="s">
        <v>190</v>
      </c>
      <c r="D49" s="18"/>
      <c r="E49" s="19">
        <v>96502</v>
      </c>
      <c r="F49" s="19"/>
      <c r="G49" s="19">
        <v>85484</v>
      </c>
      <c r="H49" s="19"/>
      <c r="I49" s="19">
        <v>96001</v>
      </c>
      <c r="J49" s="19"/>
      <c r="K49" s="19">
        <v>85723</v>
      </c>
    </row>
    <row r="50" spans="1:11" ht="21.75" customHeight="1">
      <c r="A50" s="29" t="s">
        <v>18</v>
      </c>
      <c r="B50" s="17"/>
      <c r="C50" s="17"/>
      <c r="D50" s="18"/>
      <c r="E50" s="30"/>
      <c r="F50" s="30"/>
      <c r="G50" s="30"/>
      <c r="H50" s="19"/>
      <c r="I50" s="19"/>
      <c r="J50" s="19"/>
      <c r="K50" s="19"/>
    </row>
    <row r="51" spans="1:11" ht="21.75" customHeight="1">
      <c r="A51" s="29" t="s">
        <v>8</v>
      </c>
      <c r="B51" s="17"/>
      <c r="C51" s="17"/>
      <c r="D51" s="18"/>
      <c r="E51" s="30">
        <v>4671</v>
      </c>
      <c r="F51" s="30"/>
      <c r="G51" s="30">
        <v>4814</v>
      </c>
      <c r="H51" s="19"/>
      <c r="I51" s="19">
        <v>4671</v>
      </c>
      <c r="J51" s="19"/>
      <c r="K51" s="19">
        <v>4814</v>
      </c>
    </row>
    <row r="52" spans="1:11" ht="21.75" customHeight="1">
      <c r="A52" s="4" t="s">
        <v>131</v>
      </c>
      <c r="B52" s="17"/>
      <c r="C52" s="17"/>
      <c r="D52" s="18"/>
      <c r="E52" s="19">
        <v>34365</v>
      </c>
      <c r="F52" s="30"/>
      <c r="G52" s="19">
        <v>17182</v>
      </c>
      <c r="H52" s="19"/>
      <c r="I52" s="19">
        <v>34365</v>
      </c>
      <c r="J52" s="19"/>
      <c r="K52" s="19">
        <v>17182</v>
      </c>
    </row>
    <row r="53" spans="1:11" ht="21.75" customHeight="1">
      <c r="A53" s="4" t="s">
        <v>19</v>
      </c>
      <c r="B53" s="17"/>
      <c r="C53" s="17"/>
      <c r="D53" s="18"/>
      <c r="E53" s="30">
        <v>13151</v>
      </c>
      <c r="F53" s="30"/>
      <c r="G53" s="30">
        <v>9952</v>
      </c>
      <c r="H53" s="19"/>
      <c r="I53" s="19">
        <v>13145</v>
      </c>
      <c r="J53" s="19"/>
      <c r="K53" s="19">
        <v>9896</v>
      </c>
    </row>
    <row r="54" spans="1:11" s="6" customFormat="1" ht="21.75" customHeight="1">
      <c r="A54" s="24" t="s">
        <v>20</v>
      </c>
      <c r="B54" s="18"/>
      <c r="C54" s="18"/>
      <c r="D54" s="18"/>
      <c r="E54" s="25">
        <f>SUM(E48:E53)</f>
        <v>310637</v>
      </c>
      <c r="F54" s="20"/>
      <c r="G54" s="25">
        <f>SUM(G48:G53)</f>
        <v>378108</v>
      </c>
      <c r="H54" s="20"/>
      <c r="I54" s="25">
        <f>SUM(I48:I53)</f>
        <v>310130</v>
      </c>
      <c r="J54" s="20"/>
      <c r="K54" s="25">
        <f>SUM(K48:K53)</f>
        <v>378291</v>
      </c>
    </row>
    <row r="55" spans="1:11" s="6" customFormat="1" ht="21.75" customHeight="1">
      <c r="A55" s="16" t="s">
        <v>21</v>
      </c>
      <c r="B55" s="18"/>
      <c r="C55" s="18"/>
      <c r="D55" s="18"/>
      <c r="E55" s="20"/>
      <c r="F55" s="20"/>
      <c r="G55" s="20"/>
      <c r="H55" s="20"/>
      <c r="I55" s="20"/>
      <c r="J55" s="20"/>
      <c r="K55" s="20"/>
    </row>
    <row r="56" spans="1:11" s="6" customFormat="1" ht="21.75" customHeight="1">
      <c r="A56" s="4" t="s">
        <v>143</v>
      </c>
      <c r="B56" s="18"/>
      <c r="C56" s="18"/>
      <c r="D56" s="18"/>
      <c r="E56" s="20"/>
      <c r="F56" s="20"/>
      <c r="G56" s="20"/>
      <c r="H56" s="20"/>
      <c r="I56" s="20"/>
      <c r="J56" s="20"/>
      <c r="K56" s="20"/>
    </row>
    <row r="57" spans="1:11" s="6" customFormat="1" ht="21.75" customHeight="1">
      <c r="A57" s="29" t="s">
        <v>8</v>
      </c>
      <c r="B57" s="18"/>
      <c r="C57" s="17"/>
      <c r="D57" s="18"/>
      <c r="E57" s="20">
        <v>4197</v>
      </c>
      <c r="F57" s="20"/>
      <c r="G57" s="20">
        <v>4253</v>
      </c>
      <c r="H57" s="20"/>
      <c r="I57" s="20">
        <v>4197</v>
      </c>
      <c r="J57" s="20"/>
      <c r="K57" s="20">
        <v>4253</v>
      </c>
    </row>
    <row r="58" spans="1:11" ht="21.75" customHeight="1">
      <c r="A58" s="4" t="s">
        <v>82</v>
      </c>
      <c r="B58" s="17"/>
      <c r="C58" s="17"/>
      <c r="D58" s="18"/>
      <c r="E58" s="20">
        <v>14434</v>
      </c>
      <c r="F58" s="20"/>
      <c r="G58" s="20">
        <v>13043</v>
      </c>
      <c r="H58" s="20"/>
      <c r="I58" s="20">
        <v>14434</v>
      </c>
      <c r="J58" s="20"/>
      <c r="K58" s="20">
        <v>13043</v>
      </c>
    </row>
    <row r="59" spans="1:11" ht="21.75" customHeight="1">
      <c r="A59" s="4" t="s">
        <v>127</v>
      </c>
      <c r="B59" s="17"/>
      <c r="C59" s="17"/>
      <c r="D59" s="18"/>
      <c r="E59" s="31">
        <v>41367</v>
      </c>
      <c r="F59" s="20"/>
      <c r="G59" s="31">
        <v>43075</v>
      </c>
      <c r="H59" s="20"/>
      <c r="I59" s="31">
        <v>41367</v>
      </c>
      <c r="J59" s="20"/>
      <c r="K59" s="31">
        <v>43075</v>
      </c>
    </row>
    <row r="60" spans="1:11" ht="21.75" customHeight="1">
      <c r="A60" s="24" t="s">
        <v>22</v>
      </c>
      <c r="B60" s="17"/>
      <c r="C60" s="17"/>
      <c r="D60" s="18"/>
      <c r="E60" s="31">
        <f>SUM(E56:E59)</f>
        <v>59998</v>
      </c>
      <c r="F60" s="20"/>
      <c r="G60" s="31">
        <f>SUM(G56:G59)</f>
        <v>60371</v>
      </c>
      <c r="H60" s="21"/>
      <c r="I60" s="31">
        <f>SUM(I56:I59)</f>
        <v>59998</v>
      </c>
      <c r="J60" s="20"/>
      <c r="K60" s="31">
        <f>SUM(K56:K59)</f>
        <v>60371</v>
      </c>
    </row>
    <row r="61" spans="1:11" ht="21.75" customHeight="1">
      <c r="A61" s="16" t="s">
        <v>23</v>
      </c>
      <c r="B61" s="17"/>
      <c r="C61" s="17"/>
      <c r="D61" s="18"/>
      <c r="E61" s="31">
        <f>+E60+E54</f>
        <v>370635</v>
      </c>
      <c r="F61" s="20"/>
      <c r="G61" s="31">
        <f>+G60+G54</f>
        <v>438479</v>
      </c>
      <c r="H61" s="19"/>
      <c r="I61" s="31">
        <f>+I60+I54</f>
        <v>370128</v>
      </c>
      <c r="J61" s="19"/>
      <c r="K61" s="31">
        <f>+K60+K54</f>
        <v>438662</v>
      </c>
    </row>
    <row r="62" spans="1:11" ht="21.75" customHeight="1">
      <c r="B62" s="18"/>
      <c r="C62" s="6"/>
      <c r="D62" s="6"/>
      <c r="E62" s="6"/>
      <c r="F62" s="6"/>
      <c r="G62" s="6"/>
      <c r="I62" s="6"/>
      <c r="K62" s="6"/>
    </row>
    <row r="63" spans="1:11" ht="21.75" customHeight="1">
      <c r="A63" s="4" t="s">
        <v>15</v>
      </c>
      <c r="B63" s="17"/>
      <c r="C63" s="5"/>
      <c r="D63" s="10"/>
      <c r="E63" s="5"/>
      <c r="F63" s="5"/>
      <c r="G63" s="5"/>
    </row>
    <row r="64" spans="1:11" ht="21.75" customHeight="1">
      <c r="A64" s="1" t="s">
        <v>73</v>
      </c>
      <c r="B64" s="2"/>
      <c r="C64" s="2"/>
      <c r="D64" s="3"/>
      <c r="E64" s="2"/>
      <c r="F64" s="2"/>
      <c r="G64" s="2"/>
      <c r="H64" s="2"/>
      <c r="I64" s="2"/>
      <c r="J64" s="2"/>
      <c r="K64" s="2"/>
    </row>
    <row r="65" spans="1:11" ht="21.75" customHeight="1">
      <c r="A65" s="1" t="s">
        <v>75</v>
      </c>
      <c r="B65" s="2"/>
      <c r="C65" s="2"/>
      <c r="D65" s="3"/>
      <c r="E65" s="2"/>
      <c r="F65" s="2"/>
      <c r="G65" s="2"/>
      <c r="H65" s="2"/>
      <c r="I65" s="2"/>
      <c r="J65" s="2"/>
      <c r="K65" s="2"/>
    </row>
    <row r="66" spans="1:11" ht="21.75" customHeight="1">
      <c r="A66" s="1" t="s">
        <v>192</v>
      </c>
      <c r="B66" s="2"/>
      <c r="C66" s="2"/>
      <c r="D66" s="3"/>
      <c r="E66" s="2"/>
      <c r="F66" s="2"/>
      <c r="G66" s="2"/>
      <c r="H66" s="2"/>
      <c r="I66" s="2"/>
      <c r="J66" s="2"/>
      <c r="K66" s="2"/>
    </row>
    <row r="67" spans="1:11" ht="21.75" customHeight="1">
      <c r="B67" s="5"/>
      <c r="C67" s="4"/>
      <c r="D67" s="6"/>
      <c r="K67" s="7" t="s">
        <v>99</v>
      </c>
    </row>
    <row r="68" spans="1:11" ht="21.75" customHeight="1">
      <c r="B68" s="5"/>
      <c r="C68" s="4"/>
      <c r="D68" s="6"/>
      <c r="E68" s="104" t="s">
        <v>1</v>
      </c>
      <c r="F68" s="104"/>
      <c r="G68" s="104"/>
      <c r="I68" s="104" t="s">
        <v>2</v>
      </c>
      <c r="J68" s="104"/>
      <c r="K68" s="104"/>
    </row>
    <row r="69" spans="1:11" ht="21.75" customHeight="1">
      <c r="B69" s="8"/>
      <c r="C69" s="62" t="s">
        <v>3</v>
      </c>
      <c r="D69" s="10"/>
      <c r="E69" s="11" t="s">
        <v>191</v>
      </c>
      <c r="F69" s="12"/>
      <c r="G69" s="13" t="s">
        <v>164</v>
      </c>
      <c r="H69" s="14"/>
      <c r="I69" s="11" t="s">
        <v>191</v>
      </c>
      <c r="J69" s="12"/>
      <c r="K69" s="13" t="s">
        <v>164</v>
      </c>
    </row>
    <row r="70" spans="1:11" ht="21.75" customHeight="1">
      <c r="B70" s="8"/>
      <c r="C70" s="10"/>
      <c r="D70" s="10"/>
      <c r="E70" s="15" t="s">
        <v>167</v>
      </c>
      <c r="F70" s="12"/>
      <c r="G70" s="15" t="s">
        <v>169</v>
      </c>
      <c r="H70" s="14"/>
      <c r="I70" s="15" t="s">
        <v>167</v>
      </c>
      <c r="J70" s="12"/>
      <c r="K70" s="15" t="s">
        <v>169</v>
      </c>
    </row>
    <row r="71" spans="1:11" ht="21.75" customHeight="1">
      <c r="B71" s="8"/>
      <c r="C71" s="10"/>
      <c r="D71" s="10"/>
      <c r="E71" s="15" t="s">
        <v>168</v>
      </c>
      <c r="F71" s="12"/>
      <c r="G71" s="15"/>
      <c r="H71" s="14"/>
      <c r="I71" s="15" t="s">
        <v>168</v>
      </c>
      <c r="J71" s="12"/>
      <c r="K71" s="15"/>
    </row>
    <row r="72" spans="1:11" ht="21.75" customHeight="1">
      <c r="A72" s="16" t="s">
        <v>24</v>
      </c>
      <c r="B72" s="17"/>
      <c r="C72" s="17"/>
      <c r="D72" s="18"/>
      <c r="E72" s="17"/>
      <c r="F72" s="17"/>
      <c r="G72" s="17"/>
    </row>
    <row r="73" spans="1:11" ht="21.75" customHeight="1">
      <c r="A73" s="4" t="s">
        <v>25</v>
      </c>
      <c r="B73" s="17"/>
      <c r="C73" s="17"/>
      <c r="D73" s="18"/>
      <c r="E73" s="17"/>
      <c r="F73" s="17"/>
      <c r="G73" s="17"/>
    </row>
    <row r="74" spans="1:11" ht="21.75" customHeight="1">
      <c r="A74" s="4" t="s">
        <v>26</v>
      </c>
      <c r="B74" s="17"/>
      <c r="C74" s="17"/>
      <c r="D74" s="18"/>
      <c r="E74" s="17"/>
      <c r="F74" s="17"/>
      <c r="G74" s="17"/>
    </row>
    <row r="75" spans="1:11" ht="21.75" customHeight="1">
      <c r="A75" s="4" t="s">
        <v>213</v>
      </c>
      <c r="B75" s="17"/>
      <c r="C75" s="17"/>
      <c r="D75" s="18"/>
      <c r="E75" s="17"/>
      <c r="F75" s="17"/>
      <c r="G75" s="17"/>
    </row>
    <row r="76" spans="1:11" ht="21.75" customHeight="1">
      <c r="A76" s="4" t="s">
        <v>216</v>
      </c>
      <c r="B76" s="17"/>
      <c r="C76" s="17"/>
      <c r="D76" s="18"/>
      <c r="E76" s="17"/>
      <c r="F76" s="17"/>
      <c r="G76" s="17"/>
    </row>
    <row r="77" spans="1:11" ht="21.75" customHeight="1" thickBot="1">
      <c r="A77" s="4" t="s">
        <v>214</v>
      </c>
      <c r="B77" s="17"/>
      <c r="C77" s="18">
        <v>18</v>
      </c>
      <c r="D77" s="18"/>
      <c r="E77" s="27">
        <v>528000</v>
      </c>
      <c r="F77" s="20"/>
      <c r="G77" s="27">
        <v>396000</v>
      </c>
      <c r="H77" s="19"/>
      <c r="I77" s="27">
        <v>528000</v>
      </c>
      <c r="J77" s="19"/>
      <c r="K77" s="27">
        <v>396000</v>
      </c>
    </row>
    <row r="78" spans="1:11" ht="21.75" customHeight="1" thickTop="1">
      <c r="A78" s="4" t="s">
        <v>27</v>
      </c>
      <c r="B78" s="17"/>
      <c r="C78" s="17"/>
      <c r="D78" s="18"/>
      <c r="E78" s="20"/>
      <c r="F78" s="20"/>
      <c r="G78" s="20"/>
      <c r="H78" s="19"/>
      <c r="I78" s="20"/>
      <c r="J78" s="19"/>
      <c r="K78" s="20"/>
    </row>
    <row r="79" spans="1:11" ht="21.75" customHeight="1">
      <c r="A79" s="4" t="s">
        <v>234</v>
      </c>
      <c r="B79" s="17"/>
      <c r="C79" s="17"/>
      <c r="D79" s="18"/>
      <c r="E79" s="20"/>
      <c r="F79" s="20"/>
      <c r="G79" s="20"/>
      <c r="H79" s="19"/>
      <c r="I79" s="20"/>
      <c r="J79" s="19"/>
      <c r="K79" s="20"/>
    </row>
    <row r="80" spans="1:11" ht="21.75" customHeight="1">
      <c r="A80" s="4" t="s">
        <v>215</v>
      </c>
      <c r="B80" s="17"/>
      <c r="C80" s="17"/>
      <c r="D80" s="18"/>
      <c r="E80" s="20"/>
      <c r="F80" s="20"/>
      <c r="G80" s="20"/>
      <c r="H80" s="19"/>
      <c r="I80" s="20"/>
      <c r="J80" s="19"/>
      <c r="K80" s="20"/>
    </row>
    <row r="81" spans="1:11" ht="21.75" customHeight="1">
      <c r="A81" s="4" t="s">
        <v>214</v>
      </c>
      <c r="B81" s="17"/>
      <c r="C81" s="18">
        <v>18</v>
      </c>
      <c r="D81" s="18"/>
      <c r="E81" s="20">
        <v>527999</v>
      </c>
      <c r="F81" s="20"/>
      <c r="G81" s="20">
        <v>395741</v>
      </c>
      <c r="H81" s="19"/>
      <c r="I81" s="20">
        <v>527999</v>
      </c>
      <c r="J81" s="19"/>
      <c r="K81" s="20">
        <v>395741</v>
      </c>
    </row>
    <row r="82" spans="1:11" ht="21.75" customHeight="1">
      <c r="A82" s="4" t="s">
        <v>111</v>
      </c>
      <c r="B82" s="17"/>
      <c r="C82" s="17"/>
      <c r="D82" s="18"/>
      <c r="E82" s="19">
        <v>88397</v>
      </c>
      <c r="F82" s="19"/>
      <c r="G82" s="19">
        <v>83396</v>
      </c>
      <c r="H82" s="19"/>
      <c r="I82" s="19">
        <v>88397</v>
      </c>
      <c r="J82" s="19"/>
      <c r="K82" s="19">
        <v>83396</v>
      </c>
    </row>
    <row r="83" spans="1:11" ht="21.75" customHeight="1">
      <c r="A83" s="4" t="s">
        <v>119</v>
      </c>
      <c r="B83" s="17"/>
      <c r="C83" s="17"/>
      <c r="D83" s="18"/>
      <c r="E83" s="19">
        <v>15267</v>
      </c>
      <c r="F83" s="19"/>
      <c r="G83" s="19">
        <v>15267</v>
      </c>
      <c r="H83" s="19"/>
      <c r="I83" s="19">
        <v>15267</v>
      </c>
      <c r="J83" s="19"/>
      <c r="K83" s="19">
        <v>15267</v>
      </c>
    </row>
    <row r="84" spans="1:11" ht="21.75" customHeight="1">
      <c r="A84" s="4" t="s">
        <v>133</v>
      </c>
      <c r="B84" s="17"/>
      <c r="C84" s="17"/>
      <c r="D84" s="18"/>
      <c r="E84" s="23"/>
      <c r="F84" s="23"/>
      <c r="G84" s="23"/>
      <c r="H84" s="19"/>
      <c r="I84" s="23"/>
      <c r="J84" s="19"/>
      <c r="K84" s="23"/>
    </row>
    <row r="85" spans="1:11" ht="21.75" customHeight="1">
      <c r="A85" s="4" t="s">
        <v>28</v>
      </c>
      <c r="B85" s="17"/>
      <c r="C85" s="17">
        <v>20</v>
      </c>
      <c r="D85" s="18"/>
      <c r="E85" s="23">
        <v>46707</v>
      </c>
      <c r="F85" s="30"/>
      <c r="G85" s="23">
        <v>39574</v>
      </c>
      <c r="H85" s="19"/>
      <c r="I85" s="4">
        <v>46707</v>
      </c>
      <c r="J85" s="19"/>
      <c r="K85" s="4">
        <v>39574</v>
      </c>
    </row>
    <row r="86" spans="1:11" ht="21.75" customHeight="1">
      <c r="A86" s="4" t="s">
        <v>29</v>
      </c>
      <c r="B86" s="17"/>
      <c r="C86" s="17"/>
      <c r="D86" s="18"/>
      <c r="E86" s="30">
        <v>132059</v>
      </c>
      <c r="F86" s="20"/>
      <c r="G86" s="30">
        <v>221904</v>
      </c>
      <c r="H86" s="20"/>
      <c r="I86" s="30">
        <v>136824</v>
      </c>
      <c r="J86" s="20"/>
      <c r="K86" s="30">
        <v>225967</v>
      </c>
    </row>
    <row r="87" spans="1:11" ht="21.75" customHeight="1">
      <c r="A87" s="4" t="s">
        <v>86</v>
      </c>
      <c r="B87" s="17"/>
      <c r="C87" s="17"/>
      <c r="D87" s="18"/>
      <c r="E87" s="20">
        <v>41368</v>
      </c>
      <c r="F87" s="20"/>
      <c r="G87" s="20">
        <v>41467</v>
      </c>
      <c r="H87" s="20"/>
      <c r="I87" s="20">
        <v>41507</v>
      </c>
      <c r="J87" s="20"/>
      <c r="K87" s="20">
        <v>41507</v>
      </c>
    </row>
    <row r="88" spans="1:11" ht="21.75" customHeight="1">
      <c r="A88" s="16" t="s">
        <v>87</v>
      </c>
      <c r="B88" s="17"/>
      <c r="C88" s="6"/>
      <c r="D88" s="6"/>
      <c r="E88" s="32">
        <f>SUM(E81:E87)</f>
        <v>851797</v>
      </c>
      <c r="F88" s="20"/>
      <c r="G88" s="32">
        <f>SUM(G81:G87)</f>
        <v>797349</v>
      </c>
      <c r="H88" s="20"/>
      <c r="I88" s="32">
        <f>SUM(I81:I87)</f>
        <v>856701</v>
      </c>
      <c r="J88" s="20"/>
      <c r="K88" s="32">
        <f>SUM(K81:K87)</f>
        <v>801452</v>
      </c>
    </row>
    <row r="89" spans="1:11" ht="21.75" customHeight="1">
      <c r="A89" s="4" t="s">
        <v>88</v>
      </c>
      <c r="B89" s="17"/>
      <c r="C89" s="6"/>
      <c r="D89" s="6"/>
      <c r="E89" s="31">
        <v>1079</v>
      </c>
      <c r="F89" s="20"/>
      <c r="G89" s="31">
        <v>141</v>
      </c>
      <c r="H89" s="19"/>
      <c r="I89" s="26">
        <v>0</v>
      </c>
      <c r="J89" s="19"/>
      <c r="K89" s="26">
        <v>0</v>
      </c>
    </row>
    <row r="90" spans="1:11" ht="21.75" customHeight="1">
      <c r="A90" s="16" t="s">
        <v>30</v>
      </c>
      <c r="B90" s="17"/>
      <c r="C90" s="6"/>
      <c r="D90" s="6"/>
      <c r="E90" s="31">
        <f>SUM(E88:E89)</f>
        <v>852876</v>
      </c>
      <c r="F90" s="20"/>
      <c r="G90" s="31">
        <f>SUM(G88:G89)</f>
        <v>797490</v>
      </c>
      <c r="H90" s="19"/>
      <c r="I90" s="31">
        <f>SUM(I88:I89)</f>
        <v>856701</v>
      </c>
      <c r="J90" s="19"/>
      <c r="K90" s="31">
        <f>SUM(K88:K89)</f>
        <v>801452</v>
      </c>
    </row>
    <row r="91" spans="1:11" ht="21.75" customHeight="1" thickBot="1">
      <c r="A91" s="16" t="s">
        <v>31</v>
      </c>
      <c r="B91" s="17"/>
      <c r="C91" s="6"/>
      <c r="D91" s="6"/>
      <c r="E91" s="27">
        <f>E90+E61</f>
        <v>1223511</v>
      </c>
      <c r="F91" s="20"/>
      <c r="G91" s="27">
        <f>G90+G61</f>
        <v>1235969</v>
      </c>
      <c r="H91" s="19"/>
      <c r="I91" s="27">
        <f>I90+I61</f>
        <v>1226829</v>
      </c>
      <c r="J91" s="19"/>
      <c r="K91" s="27">
        <f>K90+K61</f>
        <v>1240114</v>
      </c>
    </row>
    <row r="92" spans="1:11" ht="21.75" customHeight="1" thickTop="1">
      <c r="B92" s="17"/>
      <c r="C92" s="6"/>
      <c r="D92" s="6"/>
      <c r="E92" s="33">
        <f>SUM(E91-E35)</f>
        <v>0</v>
      </c>
      <c r="F92" s="33"/>
      <c r="G92" s="33">
        <f>SUM(G91-G35)</f>
        <v>0</v>
      </c>
      <c r="H92" s="33"/>
      <c r="I92" s="33">
        <f>SUM(I91-I35)</f>
        <v>0</v>
      </c>
      <c r="J92" s="33"/>
      <c r="K92" s="34">
        <f>SUM(K91-K35)</f>
        <v>0</v>
      </c>
    </row>
    <row r="93" spans="1:11" ht="21.75" customHeight="1">
      <c r="A93" s="4" t="s">
        <v>15</v>
      </c>
      <c r="B93" s="17"/>
      <c r="C93" s="4"/>
      <c r="D93" s="6"/>
    </row>
    <row r="94" spans="1:11" ht="21.75" customHeight="1">
      <c r="B94" s="17"/>
      <c r="C94" s="4"/>
      <c r="D94" s="6"/>
    </row>
    <row r="95" spans="1:11" ht="21.75" customHeight="1">
      <c r="A95" s="35"/>
      <c r="B95" s="17"/>
      <c r="C95" s="4"/>
      <c r="D95" s="6"/>
    </row>
    <row r="96" spans="1:11" ht="21.75" customHeight="1">
      <c r="A96" s="6"/>
      <c r="B96" s="17"/>
      <c r="C96" s="4"/>
      <c r="D96" s="6"/>
    </row>
    <row r="97" spans="1:11" ht="21.75" customHeight="1">
      <c r="B97" s="5" t="s">
        <v>32</v>
      </c>
      <c r="C97" s="4"/>
      <c r="D97" s="6"/>
    </row>
    <row r="98" spans="1:11" ht="21.75" customHeight="1">
      <c r="A98" s="35"/>
      <c r="B98" s="17"/>
      <c r="C98" s="7"/>
      <c r="D98" s="36"/>
      <c r="E98" s="7"/>
      <c r="F98" s="7"/>
      <c r="G98" s="7"/>
      <c r="I98" s="7"/>
      <c r="K98" s="7"/>
    </row>
    <row r="99" spans="1:11" ht="21.75" customHeight="1">
      <c r="C99" s="37"/>
      <c r="D99" s="38"/>
      <c r="E99" s="29"/>
      <c r="F99" s="29"/>
      <c r="G99" s="29"/>
      <c r="H99" s="29"/>
      <c r="I99" s="29"/>
      <c r="J99" s="29"/>
      <c r="K99" s="29"/>
    </row>
    <row r="100" spans="1:11" ht="21.75" customHeight="1">
      <c r="C100" s="39"/>
      <c r="D100" s="40"/>
      <c r="E100" s="7"/>
      <c r="F100" s="7"/>
      <c r="G100" s="7"/>
      <c r="I100" s="5"/>
      <c r="K100" s="5"/>
    </row>
  </sheetData>
  <mergeCells count="6">
    <mergeCell ref="E5:G5"/>
    <mergeCell ref="I5:K5"/>
    <mergeCell ref="E42:G42"/>
    <mergeCell ref="I42:K42"/>
    <mergeCell ref="E68:G68"/>
    <mergeCell ref="I68:K68"/>
  </mergeCells>
  <pageMargins left="0.98425196850393704" right="0.19685039370078741" top="0.78740157480314965" bottom="0.19685039370078741" header="0.19685039370078741" footer="0.19685039370078741"/>
  <pageSetup paperSize="9" scale="78" orientation="portrait" r:id="rId1"/>
  <rowBreaks count="2" manualBreakCount="2">
    <brk id="37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showGridLines="0" view="pageBreakPreview" zoomScaleNormal="100" zoomScaleSheetLayoutView="100" workbookViewId="0">
      <selection activeCell="I219" sqref="I219"/>
    </sheetView>
  </sheetViews>
  <sheetFormatPr defaultColWidth="10.7109375" defaultRowHeight="21.75" customHeight="1"/>
  <cols>
    <col min="1" max="1" width="36.7109375" style="4" customWidth="1"/>
    <col min="2" max="2" width="11.42578125" style="4" customWidth="1"/>
    <col min="3" max="3" width="8.5703125" style="4" customWidth="1"/>
    <col min="4" max="4" width="1" style="6" customWidth="1"/>
    <col min="5" max="5" width="13.28515625" style="4" customWidth="1"/>
    <col min="6" max="6" width="1.7109375" style="4" customWidth="1"/>
    <col min="7" max="7" width="13.28515625" style="4" customWidth="1"/>
    <col min="8" max="8" width="1.7109375" style="4" customWidth="1"/>
    <col min="9" max="9" width="13.28515625" style="4" customWidth="1"/>
    <col min="10" max="10" width="1.7109375" style="4" customWidth="1"/>
    <col min="11" max="11" width="13.28515625" style="4" customWidth="1"/>
    <col min="12" max="12" width="1.5703125" style="4" customWidth="1"/>
    <col min="13" max="13" width="10.7109375" style="4"/>
    <col min="14" max="15" width="11.5703125" style="4" bestFit="1" customWidth="1"/>
    <col min="16" max="16384" width="10.7109375" style="4"/>
  </cols>
  <sheetData>
    <row r="1" spans="1:15" ht="21.75" customHeight="1">
      <c r="A1" s="1"/>
      <c r="B1" s="2"/>
      <c r="C1" s="2"/>
      <c r="D1" s="3"/>
      <c r="E1" s="2"/>
      <c r="F1" s="2"/>
      <c r="G1" s="2"/>
      <c r="H1" s="2"/>
      <c r="I1" s="2"/>
      <c r="J1" s="2"/>
      <c r="K1" s="43" t="s">
        <v>114</v>
      </c>
    </row>
    <row r="2" spans="1:15" ht="21.75" customHeight="1">
      <c r="A2" s="1" t="s">
        <v>73</v>
      </c>
      <c r="B2" s="2"/>
      <c r="C2" s="2"/>
      <c r="D2" s="3"/>
      <c r="E2" s="2"/>
      <c r="F2" s="2"/>
      <c r="G2" s="2"/>
      <c r="H2" s="2"/>
      <c r="I2" s="2"/>
      <c r="J2" s="2"/>
      <c r="K2" s="2"/>
    </row>
    <row r="3" spans="1:15" ht="21.75" customHeight="1">
      <c r="A3" s="1" t="s">
        <v>33</v>
      </c>
      <c r="B3" s="2"/>
      <c r="C3" s="2"/>
      <c r="D3" s="3"/>
      <c r="E3" s="2"/>
      <c r="F3" s="2"/>
      <c r="G3" s="2"/>
      <c r="H3" s="2"/>
      <c r="I3" s="2"/>
      <c r="J3" s="2"/>
      <c r="K3" s="2"/>
    </row>
    <row r="4" spans="1:15" ht="21.75" customHeight="1">
      <c r="A4" s="44" t="s">
        <v>193</v>
      </c>
      <c r="B4" s="2"/>
      <c r="C4" s="2"/>
      <c r="D4" s="3"/>
      <c r="E4" s="2"/>
      <c r="F4" s="2"/>
      <c r="G4" s="2"/>
      <c r="H4" s="2"/>
      <c r="I4" s="2"/>
      <c r="J4" s="2"/>
      <c r="K4" s="2"/>
    </row>
    <row r="5" spans="1:15" ht="21.75" customHeight="1">
      <c r="B5" s="5"/>
      <c r="K5" s="5" t="s">
        <v>99</v>
      </c>
    </row>
    <row r="6" spans="1:15" ht="21.75" customHeight="1">
      <c r="B6" s="5"/>
      <c r="E6" s="63"/>
      <c r="F6" s="63" t="s">
        <v>1</v>
      </c>
      <c r="G6" s="63"/>
      <c r="I6" s="35"/>
      <c r="J6" s="60" t="s">
        <v>2</v>
      </c>
      <c r="K6" s="60"/>
    </row>
    <row r="7" spans="1:15" ht="21.75" customHeight="1">
      <c r="B7" s="8"/>
      <c r="C7" s="60" t="s">
        <v>3</v>
      </c>
      <c r="D7" s="10"/>
      <c r="E7" s="13">
        <v>2560</v>
      </c>
      <c r="F7" s="12"/>
      <c r="G7" s="13">
        <v>2559</v>
      </c>
      <c r="H7" s="14"/>
      <c r="I7" s="13">
        <v>2560</v>
      </c>
      <c r="J7" s="12"/>
      <c r="K7" s="13">
        <v>2559</v>
      </c>
    </row>
    <row r="8" spans="1:15" ht="21.75" customHeight="1">
      <c r="A8" s="16" t="s">
        <v>34</v>
      </c>
      <c r="B8" s="17"/>
      <c r="C8" s="6"/>
      <c r="E8" s="17"/>
      <c r="F8" s="17"/>
      <c r="G8" s="17"/>
      <c r="H8" s="6"/>
    </row>
    <row r="9" spans="1:15" ht="21.75" customHeight="1">
      <c r="A9" s="4" t="s">
        <v>151</v>
      </c>
      <c r="B9" s="17"/>
      <c r="C9" s="17"/>
      <c r="D9" s="18"/>
      <c r="E9" s="30">
        <v>353084</v>
      </c>
      <c r="F9" s="30"/>
      <c r="G9" s="30">
        <v>393768</v>
      </c>
      <c r="H9" s="30"/>
      <c r="I9" s="30">
        <v>352884</v>
      </c>
      <c r="J9" s="20"/>
      <c r="K9" s="30">
        <v>393768</v>
      </c>
      <c r="N9" s="33"/>
      <c r="O9" s="33"/>
    </row>
    <row r="10" spans="1:15" ht="21.75" customHeight="1">
      <c r="A10" s="4" t="s">
        <v>35</v>
      </c>
      <c r="B10" s="17"/>
      <c r="C10" s="17"/>
      <c r="D10" s="18"/>
      <c r="E10" s="30">
        <v>0</v>
      </c>
      <c r="F10" s="30"/>
      <c r="G10" s="30">
        <v>140</v>
      </c>
      <c r="H10" s="30"/>
      <c r="I10" s="30">
        <v>0</v>
      </c>
      <c r="J10" s="20"/>
      <c r="K10" s="30">
        <v>0</v>
      </c>
      <c r="N10" s="33"/>
      <c r="O10" s="33"/>
    </row>
    <row r="11" spans="1:15" ht="21.75" customHeight="1">
      <c r="A11" s="4" t="s">
        <v>170</v>
      </c>
      <c r="B11" s="17"/>
      <c r="C11" s="17"/>
      <c r="D11" s="18"/>
      <c r="E11" s="30">
        <v>5189</v>
      </c>
      <c r="F11" s="30"/>
      <c r="G11" s="30">
        <v>5234</v>
      </c>
      <c r="H11" s="30"/>
      <c r="I11" s="30">
        <v>5189</v>
      </c>
      <c r="J11" s="20"/>
      <c r="K11" s="30">
        <v>5234</v>
      </c>
      <c r="N11" s="33"/>
      <c r="O11" s="33"/>
    </row>
    <row r="12" spans="1:15" ht="21.75" customHeight="1">
      <c r="A12" s="4" t="s">
        <v>194</v>
      </c>
      <c r="B12" s="17"/>
      <c r="C12" s="17"/>
      <c r="D12" s="18"/>
      <c r="E12" s="30">
        <v>0</v>
      </c>
      <c r="F12" s="30"/>
      <c r="G12" s="30">
        <v>611</v>
      </c>
      <c r="H12" s="30"/>
      <c r="I12" s="30">
        <v>0</v>
      </c>
      <c r="J12" s="20"/>
      <c r="K12" s="30">
        <v>428</v>
      </c>
    </row>
    <row r="13" spans="1:15" s="6" customFormat="1" ht="21.75" customHeight="1">
      <c r="A13" s="6" t="s">
        <v>36</v>
      </c>
      <c r="B13" s="18"/>
      <c r="C13" s="18"/>
      <c r="D13" s="18"/>
      <c r="E13" s="31">
        <v>4719</v>
      </c>
      <c r="F13" s="20"/>
      <c r="G13" s="31">
        <v>4344</v>
      </c>
      <c r="H13" s="20"/>
      <c r="I13" s="31">
        <v>5235</v>
      </c>
      <c r="J13" s="20"/>
      <c r="K13" s="31">
        <v>4746</v>
      </c>
      <c r="N13" s="33"/>
      <c r="O13" s="33"/>
    </row>
    <row r="14" spans="1:15" ht="21.75" customHeight="1">
      <c r="A14" s="16" t="s">
        <v>37</v>
      </c>
      <c r="B14" s="17"/>
      <c r="C14" s="17"/>
      <c r="D14" s="18"/>
      <c r="E14" s="31">
        <f>SUM(E9:E13)</f>
        <v>362992</v>
      </c>
      <c r="F14" s="20"/>
      <c r="G14" s="31">
        <f>SUM(G9:G13)</f>
        <v>404097</v>
      </c>
      <c r="H14" s="20"/>
      <c r="I14" s="31">
        <f>SUM(I9:I13)</f>
        <v>363308</v>
      </c>
      <c r="J14" s="19"/>
      <c r="K14" s="31">
        <f>SUM(K9:K13)</f>
        <v>404176</v>
      </c>
      <c r="N14" s="57"/>
      <c r="O14" s="57"/>
    </row>
    <row r="15" spans="1:15" ht="21.75" customHeight="1">
      <c r="A15" s="16" t="s">
        <v>38</v>
      </c>
      <c r="B15" s="17"/>
      <c r="C15" s="17"/>
      <c r="D15" s="18"/>
      <c r="E15" s="19"/>
      <c r="F15" s="19"/>
      <c r="G15" s="19"/>
      <c r="H15" s="20"/>
      <c r="I15" s="19"/>
      <c r="J15" s="19"/>
      <c r="K15" s="19"/>
      <c r="N15" s="33"/>
      <c r="O15" s="33"/>
    </row>
    <row r="16" spans="1:15" ht="21.75" customHeight="1">
      <c r="A16" s="4" t="s">
        <v>152</v>
      </c>
      <c r="B16" s="17"/>
      <c r="C16" s="45"/>
      <c r="D16" s="46"/>
      <c r="E16" s="19">
        <v>161766</v>
      </c>
      <c r="F16" s="19"/>
      <c r="G16" s="19">
        <v>175024</v>
      </c>
      <c r="H16" s="19"/>
      <c r="I16" s="19">
        <v>162630</v>
      </c>
      <c r="J16" s="20"/>
      <c r="K16" s="19">
        <v>175088</v>
      </c>
      <c r="N16" s="33"/>
      <c r="O16" s="33"/>
    </row>
    <row r="17" spans="1:15" ht="21.75" customHeight="1">
      <c r="A17" s="4" t="s">
        <v>153</v>
      </c>
      <c r="B17" s="17"/>
      <c r="C17" s="17"/>
      <c r="D17" s="18"/>
      <c r="E17" s="19">
        <v>0</v>
      </c>
      <c r="F17" s="19"/>
      <c r="G17" s="19">
        <v>690</v>
      </c>
      <c r="H17" s="19"/>
      <c r="I17" s="19">
        <v>0</v>
      </c>
      <c r="J17" s="20"/>
      <c r="K17" s="19">
        <v>0</v>
      </c>
      <c r="N17" s="33"/>
      <c r="O17" s="33"/>
    </row>
    <row r="18" spans="1:15" ht="21.75" customHeight="1">
      <c r="A18" s="4" t="s">
        <v>171</v>
      </c>
      <c r="B18" s="17"/>
      <c r="C18" s="17"/>
      <c r="D18" s="18"/>
      <c r="E18" s="19">
        <v>104</v>
      </c>
      <c r="F18" s="19"/>
      <c r="G18" s="19">
        <v>0</v>
      </c>
      <c r="H18" s="19"/>
      <c r="I18" s="19">
        <v>104</v>
      </c>
      <c r="J18" s="20"/>
      <c r="K18" s="19">
        <v>0</v>
      </c>
      <c r="N18" s="33"/>
      <c r="O18" s="33"/>
    </row>
    <row r="19" spans="1:15" ht="21.75" customHeight="1">
      <c r="A19" s="4" t="s">
        <v>39</v>
      </c>
      <c r="B19" s="17"/>
      <c r="C19" s="17"/>
      <c r="D19" s="18"/>
      <c r="E19" s="19">
        <v>94930</v>
      </c>
      <c r="F19" s="19"/>
      <c r="G19" s="19">
        <v>116000</v>
      </c>
      <c r="H19" s="19"/>
      <c r="I19" s="19">
        <v>94930</v>
      </c>
      <c r="J19" s="20"/>
      <c r="K19" s="19">
        <v>115998</v>
      </c>
      <c r="N19" s="33"/>
      <c r="O19" s="33"/>
    </row>
    <row r="20" spans="1:15" ht="21.75" customHeight="1">
      <c r="A20" s="4" t="s">
        <v>40</v>
      </c>
      <c r="B20" s="17"/>
      <c r="C20" s="17"/>
      <c r="D20" s="18"/>
      <c r="E20" s="19">
        <v>27337</v>
      </c>
      <c r="F20" s="19"/>
      <c r="G20" s="19">
        <v>30180</v>
      </c>
      <c r="H20" s="19"/>
      <c r="I20" s="19">
        <v>27296</v>
      </c>
      <c r="J20" s="20"/>
      <c r="K20" s="19">
        <v>27492</v>
      </c>
      <c r="N20" s="33"/>
      <c r="O20" s="33"/>
    </row>
    <row r="21" spans="1:15" ht="21.75" customHeight="1">
      <c r="A21" s="16" t="s">
        <v>41</v>
      </c>
      <c r="B21" s="17"/>
      <c r="C21" s="17"/>
      <c r="D21" s="18"/>
      <c r="E21" s="25">
        <f>SUM(E16:E20)</f>
        <v>284137</v>
      </c>
      <c r="F21" s="20"/>
      <c r="G21" s="25">
        <f>SUM(G16:G20)</f>
        <v>321894</v>
      </c>
      <c r="H21" s="20"/>
      <c r="I21" s="25">
        <f>SUM(I16:I20)</f>
        <v>284960</v>
      </c>
      <c r="J21" s="20"/>
      <c r="K21" s="25">
        <f>SUM(K16:K20)</f>
        <v>318578</v>
      </c>
      <c r="N21" s="33"/>
      <c r="O21" s="33"/>
    </row>
    <row r="22" spans="1:15" ht="21.75" customHeight="1">
      <c r="A22" s="16" t="s">
        <v>154</v>
      </c>
      <c r="B22" s="17"/>
      <c r="C22" s="17"/>
      <c r="D22" s="18"/>
      <c r="N22" s="33"/>
      <c r="O22" s="33"/>
    </row>
    <row r="23" spans="1:15" ht="21.75" customHeight="1">
      <c r="A23" s="16" t="s">
        <v>137</v>
      </c>
      <c r="B23" s="17"/>
      <c r="C23" s="17"/>
      <c r="D23" s="18"/>
      <c r="E23" s="20">
        <f>SUM(E14-E21)</f>
        <v>78855</v>
      </c>
      <c r="F23" s="20"/>
      <c r="G23" s="20">
        <f>SUM(G14-G21)</f>
        <v>82203</v>
      </c>
      <c r="H23" s="20"/>
      <c r="I23" s="20">
        <f>SUM(I14-I21)</f>
        <v>78348</v>
      </c>
      <c r="J23" s="19"/>
      <c r="K23" s="20">
        <f>SUM(K14-K21)</f>
        <v>85598</v>
      </c>
      <c r="N23" s="33"/>
      <c r="O23" s="33"/>
    </row>
    <row r="24" spans="1:15" ht="21.75" customHeight="1">
      <c r="A24" s="4" t="s">
        <v>155</v>
      </c>
      <c r="B24" s="17"/>
      <c r="C24" s="17"/>
      <c r="D24" s="18"/>
      <c r="E24" s="31">
        <v>-836</v>
      </c>
      <c r="F24" s="20"/>
      <c r="G24" s="31">
        <v>-243</v>
      </c>
      <c r="H24" s="20"/>
      <c r="I24" s="31">
        <v>0</v>
      </c>
      <c r="J24" s="20"/>
      <c r="K24" s="31">
        <v>0</v>
      </c>
      <c r="N24" s="33"/>
      <c r="O24" s="33"/>
    </row>
    <row r="25" spans="1:15" ht="21.75" customHeight="1">
      <c r="A25" s="16" t="s">
        <v>121</v>
      </c>
      <c r="B25" s="17"/>
      <c r="C25" s="17"/>
      <c r="D25" s="18"/>
      <c r="E25" s="20">
        <f>SUM(E23+E24)</f>
        <v>78019</v>
      </c>
      <c r="F25" s="20"/>
      <c r="G25" s="20">
        <f>SUM(G23+G24)</f>
        <v>81960</v>
      </c>
      <c r="H25" s="20"/>
      <c r="I25" s="20">
        <f>SUM(I23-I24)</f>
        <v>78348</v>
      </c>
      <c r="J25" s="19"/>
      <c r="K25" s="20">
        <f>SUM(K23-K24)</f>
        <v>85598</v>
      </c>
      <c r="N25" s="33"/>
      <c r="O25" s="33"/>
    </row>
    <row r="26" spans="1:15" s="6" customFormat="1" ht="21.75" customHeight="1">
      <c r="A26" s="4" t="s">
        <v>42</v>
      </c>
      <c r="B26" s="18"/>
      <c r="C26" s="18"/>
      <c r="D26" s="18"/>
      <c r="E26" s="26">
        <v>-2213</v>
      </c>
      <c r="F26" s="22"/>
      <c r="G26" s="26">
        <v>-2973</v>
      </c>
      <c r="H26" s="22"/>
      <c r="I26" s="26">
        <v>-2212</v>
      </c>
      <c r="J26" s="20"/>
      <c r="K26" s="26">
        <v>-2938</v>
      </c>
      <c r="N26" s="33"/>
      <c r="O26" s="33"/>
    </row>
    <row r="27" spans="1:15" s="6" customFormat="1" ht="21.75" customHeight="1">
      <c r="A27" s="16" t="s">
        <v>122</v>
      </c>
      <c r="B27" s="18"/>
      <c r="C27" s="18"/>
      <c r="D27" s="18"/>
      <c r="E27" s="22">
        <f>SUM(E25:E26)</f>
        <v>75806</v>
      </c>
      <c r="F27" s="22"/>
      <c r="G27" s="22">
        <f>SUM(G25:G26)</f>
        <v>78987</v>
      </c>
      <c r="H27" s="20"/>
      <c r="I27" s="22">
        <f>SUM(I25:I26)</f>
        <v>76136</v>
      </c>
      <c r="J27" s="20"/>
      <c r="K27" s="22">
        <f>SUM(K25:K26)</f>
        <v>82660</v>
      </c>
      <c r="N27" s="57"/>
      <c r="O27" s="57"/>
    </row>
    <row r="28" spans="1:15" s="6" customFormat="1" ht="21.75" customHeight="1">
      <c r="A28" s="4" t="s">
        <v>125</v>
      </c>
      <c r="B28" s="18"/>
      <c r="C28" s="18">
        <v>21</v>
      </c>
      <c r="D28" s="18"/>
      <c r="E28" s="22">
        <v>-13700</v>
      </c>
      <c r="F28" s="22"/>
      <c r="G28" s="22">
        <v>-17482</v>
      </c>
      <c r="H28" s="22"/>
      <c r="I28" s="22">
        <v>-13700</v>
      </c>
      <c r="J28" s="20"/>
      <c r="K28" s="22">
        <v>-17482</v>
      </c>
      <c r="N28" s="57"/>
      <c r="O28" s="57"/>
    </row>
    <row r="29" spans="1:15" ht="21.75" customHeight="1" thickBot="1">
      <c r="A29" s="1" t="s">
        <v>124</v>
      </c>
      <c r="B29" s="17"/>
      <c r="C29" s="17"/>
      <c r="D29" s="18"/>
      <c r="E29" s="47">
        <f>SUM(E27:E28)</f>
        <v>62106</v>
      </c>
      <c r="F29" s="20"/>
      <c r="G29" s="47">
        <f>SUM(G27:G28)</f>
        <v>61505</v>
      </c>
      <c r="H29" s="20"/>
      <c r="I29" s="47">
        <f>SUM(I27:I28)</f>
        <v>62436</v>
      </c>
      <c r="J29" s="19"/>
      <c r="K29" s="47">
        <f>SUM(K27:K28)</f>
        <v>65178</v>
      </c>
      <c r="N29" s="57"/>
      <c r="O29" s="57"/>
    </row>
    <row r="30" spans="1:15" ht="21.75" customHeight="1" thickTop="1">
      <c r="A30" s="1"/>
      <c r="B30" s="17"/>
      <c r="C30" s="17"/>
      <c r="D30" s="18"/>
      <c r="E30" s="20"/>
      <c r="F30" s="20"/>
      <c r="G30" s="20"/>
      <c r="H30" s="20"/>
      <c r="I30" s="20"/>
      <c r="J30" s="19"/>
      <c r="K30" s="20"/>
      <c r="N30" s="33"/>
      <c r="O30" s="33"/>
    </row>
    <row r="31" spans="1:15" ht="21.75" customHeight="1">
      <c r="A31" s="1" t="s">
        <v>108</v>
      </c>
      <c r="B31" s="17"/>
      <c r="C31" s="6"/>
      <c r="E31" s="48"/>
      <c r="F31" s="19"/>
      <c r="G31" s="48"/>
      <c r="H31" s="19"/>
      <c r="I31" s="20"/>
      <c r="J31" s="19"/>
      <c r="K31" s="20"/>
      <c r="L31" s="6"/>
    </row>
    <row r="32" spans="1:15" ht="21.75" customHeight="1" thickBot="1">
      <c r="A32" s="49" t="s">
        <v>106</v>
      </c>
      <c r="B32" s="17"/>
      <c r="C32" s="6"/>
      <c r="E32" s="20">
        <f>E29-E33</f>
        <v>61954</v>
      </c>
      <c r="F32" s="19"/>
      <c r="G32" s="20">
        <f>G29-G33</f>
        <v>61738</v>
      </c>
      <c r="H32" s="19"/>
      <c r="I32" s="27">
        <f>I29</f>
        <v>62436</v>
      </c>
      <c r="J32" s="20"/>
      <c r="K32" s="27">
        <f>K29</f>
        <v>65178</v>
      </c>
      <c r="N32" s="33"/>
      <c r="O32" s="33"/>
    </row>
    <row r="33" spans="1:14" ht="21.75" customHeight="1" thickTop="1">
      <c r="A33" s="49" t="s">
        <v>107</v>
      </c>
      <c r="B33" s="17"/>
      <c r="C33" s="6"/>
      <c r="E33" s="31">
        <v>152</v>
      </c>
      <c r="F33" s="19"/>
      <c r="G33" s="31">
        <v>-233</v>
      </c>
      <c r="H33" s="19"/>
      <c r="I33" s="19"/>
      <c r="J33" s="19"/>
      <c r="K33" s="19"/>
      <c r="N33" s="33"/>
    </row>
    <row r="34" spans="1:14" ht="21.75" customHeight="1" thickBot="1">
      <c r="A34" s="49"/>
      <c r="B34" s="17"/>
      <c r="C34" s="6"/>
      <c r="E34" s="47">
        <f>SUM(E32:E33)</f>
        <v>62106</v>
      </c>
      <c r="F34" s="19"/>
      <c r="G34" s="47">
        <f>SUM(G32:G33)</f>
        <v>61505</v>
      </c>
      <c r="H34" s="19"/>
      <c r="I34" s="19"/>
      <c r="J34" s="19"/>
      <c r="K34" s="19"/>
      <c r="N34" s="33"/>
    </row>
    <row r="35" spans="1:14" ht="21.75" customHeight="1" thickTop="1">
      <c r="A35" s="1"/>
      <c r="B35" s="17"/>
      <c r="C35" s="17"/>
      <c r="D35" s="18"/>
      <c r="E35" s="6"/>
      <c r="F35" s="6"/>
      <c r="G35" s="6"/>
      <c r="H35" s="6"/>
      <c r="I35" s="6"/>
      <c r="K35" s="43" t="s">
        <v>0</v>
      </c>
    </row>
    <row r="36" spans="1:14" ht="21.75" customHeight="1">
      <c r="A36" s="1"/>
      <c r="B36" s="17"/>
      <c r="C36" s="17"/>
      <c r="D36" s="18"/>
      <c r="E36" s="6"/>
      <c r="F36" s="6"/>
      <c r="G36" s="10" t="s">
        <v>182</v>
      </c>
      <c r="H36" s="6"/>
      <c r="I36" s="6"/>
      <c r="K36" s="10" t="s">
        <v>182</v>
      </c>
    </row>
    <row r="37" spans="1:14" ht="21.75" customHeight="1">
      <c r="A37" s="1" t="s">
        <v>43</v>
      </c>
      <c r="B37" s="17"/>
      <c r="C37" s="17">
        <v>22</v>
      </c>
      <c r="D37" s="18"/>
      <c r="E37" s="6"/>
      <c r="F37" s="6"/>
    </row>
    <row r="38" spans="1:14" ht="21.75" customHeight="1" thickBot="1">
      <c r="A38" s="49" t="s">
        <v>130</v>
      </c>
      <c r="B38" s="17"/>
      <c r="C38" s="17"/>
      <c r="D38" s="18"/>
      <c r="E38" s="50">
        <f>E32/(E40/1000)</f>
        <v>7.0430241834867735E-2</v>
      </c>
      <c r="F38" s="51"/>
      <c r="G38" s="50">
        <f>G32/(G40/1000)</f>
        <v>7.0202841329746982E-2</v>
      </c>
      <c r="H38" s="51"/>
      <c r="I38" s="50">
        <f>I32/(I40/1000)</f>
        <v>7.0978186706295021E-2</v>
      </c>
      <c r="J38" s="51"/>
      <c r="K38" s="50">
        <f>K32/(K40/1000)</f>
        <v>7.4114496617808293E-2</v>
      </c>
    </row>
    <row r="39" spans="1:14" ht="15" customHeight="1" thickTop="1">
      <c r="A39" s="49"/>
      <c r="B39" s="17"/>
      <c r="C39" s="17"/>
      <c r="D39" s="18"/>
      <c r="E39" s="52"/>
      <c r="F39" s="52"/>
      <c r="G39" s="52"/>
      <c r="H39" s="52"/>
      <c r="I39" s="52"/>
      <c r="J39" s="52"/>
      <c r="K39" s="52"/>
    </row>
    <row r="40" spans="1:14" s="6" customFormat="1" ht="21.75" customHeight="1" thickBot="1">
      <c r="A40" s="49" t="s">
        <v>44</v>
      </c>
      <c r="B40" s="17"/>
      <c r="C40" s="52"/>
      <c r="D40" s="52"/>
      <c r="E40" s="27">
        <v>879650536.27472532</v>
      </c>
      <c r="F40" s="20"/>
      <c r="G40" s="27">
        <v>879423095</v>
      </c>
      <c r="H40" s="20"/>
      <c r="I40" s="27">
        <v>879650536.27472532</v>
      </c>
      <c r="J40" s="20"/>
      <c r="K40" s="27">
        <v>879423095</v>
      </c>
    </row>
    <row r="41" spans="1:14" s="6" customFormat="1" ht="15" customHeight="1" thickTop="1">
      <c r="A41" s="49"/>
      <c r="B41" s="17"/>
      <c r="C41" s="52"/>
      <c r="D41" s="52"/>
      <c r="E41" s="20"/>
      <c r="F41" s="20"/>
      <c r="G41" s="20"/>
      <c r="H41" s="20"/>
      <c r="I41" s="20"/>
      <c r="J41" s="20"/>
      <c r="K41" s="20"/>
    </row>
    <row r="42" spans="1:14" ht="21.75" customHeight="1">
      <c r="A42" s="4" t="s">
        <v>15</v>
      </c>
      <c r="B42" s="17"/>
    </row>
    <row r="43" spans="1:14" ht="21.75" customHeight="1">
      <c r="A43" s="1"/>
      <c r="B43" s="2"/>
      <c r="C43" s="2"/>
      <c r="D43" s="3"/>
      <c r="E43" s="2"/>
      <c r="F43" s="2"/>
      <c r="G43" s="2"/>
      <c r="H43" s="2"/>
      <c r="I43" s="2"/>
      <c r="J43" s="2"/>
      <c r="K43" s="43" t="s">
        <v>114</v>
      </c>
    </row>
    <row r="44" spans="1:14" ht="21.75" customHeight="1">
      <c r="A44" s="1" t="s">
        <v>73</v>
      </c>
      <c r="B44" s="2"/>
      <c r="C44" s="2"/>
      <c r="D44" s="3"/>
      <c r="E44" s="2"/>
      <c r="F44" s="2"/>
      <c r="G44" s="2"/>
      <c r="H44" s="2"/>
      <c r="I44" s="2"/>
      <c r="J44" s="2"/>
      <c r="K44" s="2"/>
    </row>
    <row r="45" spans="1:14" ht="21.75" customHeight="1">
      <c r="A45" s="44" t="s">
        <v>102</v>
      </c>
      <c r="B45" s="2"/>
      <c r="C45" s="2"/>
      <c r="D45" s="3"/>
      <c r="E45" s="2"/>
      <c r="F45" s="2"/>
      <c r="G45" s="2"/>
      <c r="H45" s="2"/>
      <c r="I45" s="2"/>
      <c r="J45" s="2"/>
      <c r="K45" s="2"/>
    </row>
    <row r="46" spans="1:14" ht="21.75" customHeight="1">
      <c r="A46" s="44" t="s">
        <v>195</v>
      </c>
      <c r="B46" s="2"/>
      <c r="C46" s="2"/>
      <c r="D46" s="3"/>
      <c r="E46" s="2"/>
      <c r="F46" s="2"/>
      <c r="G46" s="2"/>
      <c r="H46" s="2"/>
      <c r="I46" s="2"/>
      <c r="J46" s="2"/>
      <c r="K46" s="2"/>
    </row>
    <row r="47" spans="1:14" ht="21.75" customHeight="1">
      <c r="B47" s="5"/>
      <c r="K47" s="5" t="s">
        <v>99</v>
      </c>
    </row>
    <row r="48" spans="1:14" ht="21.75" customHeight="1">
      <c r="B48" s="5"/>
      <c r="E48" s="63"/>
      <c r="F48" s="63" t="s">
        <v>1</v>
      </c>
      <c r="G48" s="63"/>
      <c r="I48" s="35"/>
      <c r="J48" s="60" t="s">
        <v>2</v>
      </c>
      <c r="K48" s="60"/>
    </row>
    <row r="49" spans="1:12" ht="21.75" customHeight="1">
      <c r="B49" s="8"/>
      <c r="C49" s="8"/>
      <c r="D49" s="8"/>
      <c r="E49" s="11">
        <v>2560</v>
      </c>
      <c r="F49" s="12"/>
      <c r="G49" s="11">
        <v>2559</v>
      </c>
      <c r="H49" s="14"/>
      <c r="I49" s="11">
        <v>2560</v>
      </c>
      <c r="J49" s="12"/>
      <c r="K49" s="11">
        <v>2559</v>
      </c>
    </row>
    <row r="50" spans="1:12" ht="21.75" customHeight="1">
      <c r="A50" s="16" t="s">
        <v>124</v>
      </c>
      <c r="B50" s="17"/>
      <c r="C50" s="6"/>
      <c r="E50" s="35">
        <f>+E29</f>
        <v>62106</v>
      </c>
      <c r="F50" s="17"/>
      <c r="G50" s="35">
        <f>+G29</f>
        <v>61505</v>
      </c>
      <c r="H50" s="6"/>
      <c r="I50" s="35">
        <f>+I29</f>
        <v>62436</v>
      </c>
      <c r="K50" s="35">
        <f>+K29</f>
        <v>65178</v>
      </c>
    </row>
    <row r="51" spans="1:12" ht="21.75" customHeight="1">
      <c r="A51" s="16"/>
      <c r="B51" s="17"/>
      <c r="C51" s="17"/>
      <c r="D51" s="18"/>
      <c r="E51" s="7"/>
      <c r="G51" s="7"/>
      <c r="I51" s="7"/>
      <c r="J51" s="6"/>
      <c r="K51" s="7"/>
    </row>
    <row r="52" spans="1:12" ht="21.75" customHeight="1">
      <c r="A52" s="16" t="s">
        <v>103</v>
      </c>
      <c r="B52" s="17"/>
      <c r="C52" s="17"/>
      <c r="D52" s="18"/>
      <c r="E52" s="7"/>
      <c r="G52" s="7"/>
      <c r="I52" s="30"/>
      <c r="J52" s="6"/>
      <c r="K52" s="30"/>
    </row>
    <row r="53" spans="1:12" ht="21.75" customHeight="1">
      <c r="A53" s="53" t="s">
        <v>158</v>
      </c>
      <c r="B53" s="17"/>
      <c r="C53" s="17"/>
      <c r="D53" s="18"/>
      <c r="E53" s="7"/>
      <c r="G53" s="7"/>
      <c r="I53" s="30"/>
      <c r="J53" s="6"/>
      <c r="K53" s="30"/>
    </row>
    <row r="54" spans="1:12" ht="21.75" customHeight="1">
      <c r="A54" s="4" t="s">
        <v>161</v>
      </c>
      <c r="B54" s="17"/>
      <c r="C54" s="17"/>
      <c r="D54" s="18"/>
      <c r="E54" s="7"/>
      <c r="G54" s="7"/>
      <c r="I54" s="30"/>
      <c r="J54" s="6"/>
      <c r="K54" s="30"/>
    </row>
    <row r="55" spans="1:12" ht="21.75" customHeight="1">
      <c r="A55" s="4" t="s">
        <v>162</v>
      </c>
      <c r="B55" s="17"/>
      <c r="E55" s="20">
        <v>43</v>
      </c>
      <c r="F55" s="6"/>
      <c r="G55" s="20">
        <v>0</v>
      </c>
      <c r="H55" s="6"/>
      <c r="I55" s="20">
        <v>0</v>
      </c>
      <c r="J55" s="6"/>
      <c r="K55" s="20">
        <v>0</v>
      </c>
    </row>
    <row r="56" spans="1:12" ht="21.75" customHeight="1">
      <c r="A56" s="53" t="s">
        <v>180</v>
      </c>
      <c r="B56" s="17"/>
      <c r="E56" s="20"/>
      <c r="G56" s="20"/>
      <c r="I56" s="20"/>
      <c r="J56" s="6"/>
      <c r="K56" s="20"/>
    </row>
    <row r="57" spans="1:12" ht="21.75" customHeight="1">
      <c r="A57" s="4" t="s">
        <v>184</v>
      </c>
      <c r="B57" s="17"/>
      <c r="E57" s="20"/>
      <c r="G57" s="20"/>
      <c r="I57" s="20"/>
      <c r="J57" s="6"/>
      <c r="K57" s="20"/>
    </row>
    <row r="58" spans="1:12" ht="21.75" customHeight="1">
      <c r="A58" s="4" t="s">
        <v>183</v>
      </c>
      <c r="B58" s="17"/>
      <c r="E58" s="31">
        <v>0</v>
      </c>
      <c r="G58" s="31">
        <v>0</v>
      </c>
      <c r="I58" s="31">
        <v>0</v>
      </c>
      <c r="J58" s="6"/>
      <c r="K58" s="31">
        <v>0</v>
      </c>
    </row>
    <row r="59" spans="1:12" ht="21.75" customHeight="1" thickBot="1">
      <c r="A59" s="16" t="s">
        <v>104</v>
      </c>
      <c r="B59" s="17"/>
      <c r="E59" s="54">
        <f>SUM(E50,E52:E58)</f>
        <v>62149</v>
      </c>
      <c r="G59" s="54">
        <f>SUM(G50,G52:G58)</f>
        <v>61505</v>
      </c>
      <c r="I59" s="54">
        <f>SUM(I50,I52:I58)</f>
        <v>62436</v>
      </c>
      <c r="J59" s="6"/>
      <c r="K59" s="54">
        <f>SUM(K50,K52:K58)</f>
        <v>65178</v>
      </c>
      <c r="L59" s="20"/>
    </row>
    <row r="60" spans="1:12" ht="21.75" customHeight="1" thickTop="1">
      <c r="A60" s="16"/>
      <c r="B60" s="17"/>
      <c r="E60" s="6"/>
      <c r="G60" s="6"/>
      <c r="I60" s="6"/>
      <c r="J60" s="6"/>
      <c r="K60" s="6"/>
    </row>
    <row r="61" spans="1:12" ht="21.75" customHeight="1">
      <c r="A61" s="1" t="s">
        <v>105</v>
      </c>
      <c r="B61" s="17"/>
      <c r="E61" s="6"/>
      <c r="G61" s="6"/>
      <c r="I61" s="6"/>
      <c r="J61" s="6"/>
      <c r="K61" s="6"/>
    </row>
    <row r="62" spans="1:12" ht="21.75" customHeight="1" thickBot="1">
      <c r="A62" s="4" t="s">
        <v>106</v>
      </c>
      <c r="B62" s="17"/>
      <c r="E62" s="20">
        <f>E59-E63</f>
        <v>61997</v>
      </c>
      <c r="F62" s="19"/>
      <c r="G62" s="20">
        <f>G59-G63</f>
        <v>61738</v>
      </c>
      <c r="I62" s="54">
        <f>SUM(I59)</f>
        <v>62436</v>
      </c>
      <c r="J62" s="6"/>
      <c r="K62" s="54">
        <f>SUM(K59)</f>
        <v>65178</v>
      </c>
    </row>
    <row r="63" spans="1:12" ht="21.75" customHeight="1" thickTop="1">
      <c r="A63" s="4" t="s">
        <v>107</v>
      </c>
      <c r="B63" s="17"/>
      <c r="E63" s="31">
        <f>+E33</f>
        <v>152</v>
      </c>
      <c r="F63" s="19"/>
      <c r="G63" s="31">
        <f>+G33</f>
        <v>-233</v>
      </c>
      <c r="I63" s="6"/>
      <c r="J63" s="6"/>
      <c r="K63" s="6"/>
    </row>
    <row r="64" spans="1:12" ht="21.75" customHeight="1" thickBot="1">
      <c r="A64" s="16"/>
      <c r="B64" s="17"/>
      <c r="E64" s="55">
        <f>SUM(E62:E63)</f>
        <v>62149</v>
      </c>
      <c r="G64" s="55">
        <f>SUM(G62:G63)</f>
        <v>61505</v>
      </c>
      <c r="I64" s="6"/>
      <c r="J64" s="6"/>
      <c r="K64" s="6"/>
    </row>
    <row r="65" spans="1:11" ht="21.75" customHeight="1" thickTop="1">
      <c r="A65" s="16"/>
      <c r="B65" s="17"/>
      <c r="E65" s="6"/>
      <c r="G65" s="6"/>
      <c r="I65" s="6"/>
      <c r="J65" s="6"/>
      <c r="K65" s="6"/>
    </row>
    <row r="66" spans="1:11" ht="21.75" customHeight="1">
      <c r="A66" s="4" t="s">
        <v>15</v>
      </c>
      <c r="B66" s="17"/>
    </row>
    <row r="67" spans="1:11" ht="21.75" customHeight="1">
      <c r="A67" s="1"/>
      <c r="B67" s="2"/>
      <c r="C67" s="2"/>
      <c r="D67" s="3"/>
      <c r="E67" s="2"/>
      <c r="F67" s="2"/>
      <c r="G67" s="2"/>
      <c r="H67" s="2"/>
      <c r="I67" s="2"/>
      <c r="J67" s="2"/>
      <c r="K67" s="43" t="s">
        <v>114</v>
      </c>
    </row>
    <row r="68" spans="1:11" ht="21.75" customHeight="1">
      <c r="A68" s="1" t="s">
        <v>73</v>
      </c>
      <c r="B68" s="2"/>
      <c r="C68" s="2"/>
      <c r="D68" s="3"/>
      <c r="E68" s="2"/>
      <c r="F68" s="2"/>
      <c r="G68" s="2"/>
      <c r="H68" s="2"/>
      <c r="I68" s="2"/>
      <c r="J68" s="2"/>
      <c r="K68" s="2"/>
    </row>
    <row r="69" spans="1:11" ht="21.75" customHeight="1">
      <c r="A69" s="1" t="s">
        <v>33</v>
      </c>
      <c r="B69" s="2"/>
      <c r="C69" s="2"/>
      <c r="D69" s="3"/>
      <c r="E69" s="2"/>
      <c r="F69" s="2"/>
      <c r="G69" s="2"/>
      <c r="H69" s="2"/>
      <c r="I69" s="2"/>
      <c r="J69" s="2"/>
      <c r="K69" s="2"/>
    </row>
    <row r="70" spans="1:11" ht="21.75" customHeight="1">
      <c r="A70" s="44" t="s">
        <v>196</v>
      </c>
      <c r="B70" s="2"/>
      <c r="C70" s="2"/>
      <c r="D70" s="3"/>
      <c r="E70" s="2"/>
      <c r="F70" s="2"/>
      <c r="G70" s="2"/>
      <c r="H70" s="2"/>
      <c r="I70" s="2"/>
      <c r="J70" s="2"/>
      <c r="K70" s="2"/>
    </row>
    <row r="71" spans="1:11" ht="21.75" customHeight="1">
      <c r="B71" s="5"/>
      <c r="K71" s="5" t="s">
        <v>99</v>
      </c>
    </row>
    <row r="72" spans="1:11" ht="21.75" customHeight="1">
      <c r="B72" s="5"/>
      <c r="E72" s="63"/>
      <c r="F72" s="63" t="s">
        <v>1</v>
      </c>
      <c r="G72" s="63"/>
      <c r="I72" s="35"/>
      <c r="J72" s="61" t="s">
        <v>2</v>
      </c>
      <c r="K72" s="61"/>
    </row>
    <row r="73" spans="1:11" ht="21.75" customHeight="1">
      <c r="B73" s="8"/>
      <c r="C73" s="61" t="s">
        <v>3</v>
      </c>
      <c r="D73" s="10"/>
      <c r="E73" s="13">
        <v>2560</v>
      </c>
      <c r="F73" s="12"/>
      <c r="G73" s="13">
        <v>2559</v>
      </c>
      <c r="H73" s="14"/>
      <c r="I73" s="13">
        <v>2560</v>
      </c>
      <c r="J73" s="12"/>
      <c r="K73" s="13">
        <v>2559</v>
      </c>
    </row>
    <row r="74" spans="1:11" ht="21.75" customHeight="1">
      <c r="A74" s="16" t="s">
        <v>34</v>
      </c>
      <c r="B74" s="17"/>
      <c r="C74" s="6"/>
      <c r="E74" s="17"/>
      <c r="F74" s="17"/>
      <c r="G74" s="17"/>
      <c r="H74" s="6"/>
    </row>
    <row r="75" spans="1:11" ht="21.75" customHeight="1">
      <c r="A75" s="4" t="s">
        <v>151</v>
      </c>
      <c r="B75" s="17"/>
      <c r="C75" s="17"/>
      <c r="D75" s="18"/>
      <c r="E75" s="30">
        <v>720290</v>
      </c>
      <c r="F75" s="30"/>
      <c r="G75" s="30">
        <v>717579</v>
      </c>
      <c r="H75" s="30"/>
      <c r="I75" s="30">
        <v>720090</v>
      </c>
      <c r="J75" s="20"/>
      <c r="K75" s="30">
        <v>717579</v>
      </c>
    </row>
    <row r="76" spans="1:11" ht="21.75" customHeight="1">
      <c r="A76" s="4" t="s">
        <v>35</v>
      </c>
      <c r="B76" s="17"/>
      <c r="C76" s="17"/>
      <c r="D76" s="18"/>
      <c r="E76" s="30">
        <v>0</v>
      </c>
      <c r="F76" s="30"/>
      <c r="G76" s="30">
        <v>942</v>
      </c>
      <c r="H76" s="30"/>
      <c r="I76" s="30">
        <v>0</v>
      </c>
      <c r="J76" s="20"/>
      <c r="K76" s="30">
        <v>0</v>
      </c>
    </row>
    <row r="77" spans="1:11" ht="21.75" customHeight="1">
      <c r="A77" s="4" t="s">
        <v>170</v>
      </c>
      <c r="B77" s="17"/>
      <c r="C77" s="17"/>
      <c r="D77" s="18"/>
      <c r="E77" s="30">
        <v>10378</v>
      </c>
      <c r="F77" s="30"/>
      <c r="G77" s="30">
        <v>9148</v>
      </c>
      <c r="H77" s="30"/>
      <c r="I77" s="30">
        <v>10378</v>
      </c>
      <c r="J77" s="20"/>
      <c r="K77" s="30">
        <v>9148</v>
      </c>
    </row>
    <row r="78" spans="1:11" ht="21.75" customHeight="1">
      <c r="A78" s="4" t="s">
        <v>194</v>
      </c>
      <c r="B78" s="17"/>
      <c r="C78" s="17"/>
      <c r="D78" s="18"/>
      <c r="E78" s="30">
        <v>0</v>
      </c>
      <c r="F78" s="30"/>
      <c r="G78" s="30">
        <v>611</v>
      </c>
      <c r="H78" s="30"/>
      <c r="I78" s="30">
        <v>0</v>
      </c>
      <c r="J78" s="20"/>
      <c r="K78" s="30">
        <v>428</v>
      </c>
    </row>
    <row r="79" spans="1:11" s="6" customFormat="1" ht="21.75" customHeight="1">
      <c r="A79" s="6" t="s">
        <v>36</v>
      </c>
      <c r="B79" s="18"/>
      <c r="C79" s="18"/>
      <c r="D79" s="18"/>
      <c r="E79" s="31">
        <v>16801</v>
      </c>
      <c r="F79" s="20"/>
      <c r="G79" s="31">
        <v>13821</v>
      </c>
      <c r="H79" s="20"/>
      <c r="I79" s="31">
        <v>17834</v>
      </c>
      <c r="J79" s="20"/>
      <c r="K79" s="31">
        <v>14933</v>
      </c>
    </row>
    <row r="80" spans="1:11" ht="21.75" customHeight="1">
      <c r="A80" s="16" t="s">
        <v>37</v>
      </c>
      <c r="B80" s="17"/>
      <c r="C80" s="17"/>
      <c r="D80" s="18"/>
      <c r="E80" s="31">
        <f>SUM(E75:E79)</f>
        <v>747469</v>
      </c>
      <c r="F80" s="20"/>
      <c r="G80" s="31">
        <f>SUM(G75:G79)</f>
        <v>742101</v>
      </c>
      <c r="H80" s="20"/>
      <c r="I80" s="31">
        <f>SUM(I75:I79)</f>
        <v>748302</v>
      </c>
      <c r="J80" s="19"/>
      <c r="K80" s="31">
        <f>SUM(K75:K79)</f>
        <v>742088</v>
      </c>
    </row>
    <row r="81" spans="1:11" ht="21.75" customHeight="1">
      <c r="A81" s="16" t="s">
        <v>38</v>
      </c>
      <c r="B81" s="17"/>
      <c r="C81" s="17"/>
      <c r="D81" s="18"/>
      <c r="E81" s="19"/>
      <c r="F81" s="19"/>
      <c r="G81" s="19"/>
      <c r="H81" s="20"/>
      <c r="I81" s="19"/>
      <c r="J81" s="19"/>
      <c r="K81" s="19"/>
    </row>
    <row r="82" spans="1:11" ht="21.75" customHeight="1">
      <c r="A82" s="4" t="s">
        <v>152</v>
      </c>
      <c r="B82" s="17"/>
      <c r="C82" s="45"/>
      <c r="D82" s="46"/>
      <c r="E82" s="19">
        <v>327983</v>
      </c>
      <c r="F82" s="19"/>
      <c r="G82" s="19">
        <v>315703</v>
      </c>
      <c r="H82" s="19"/>
      <c r="I82" s="19">
        <v>329529</v>
      </c>
      <c r="J82" s="20"/>
      <c r="K82" s="19">
        <v>316073</v>
      </c>
    </row>
    <row r="83" spans="1:11" ht="21.75" customHeight="1">
      <c r="A83" s="4" t="s">
        <v>153</v>
      </c>
      <c r="B83" s="17"/>
      <c r="C83" s="17"/>
      <c r="D83" s="18"/>
      <c r="E83" s="19">
        <v>0</v>
      </c>
      <c r="F83" s="19"/>
      <c r="G83" s="19">
        <v>1718</v>
      </c>
      <c r="H83" s="19"/>
      <c r="I83" s="19">
        <v>0</v>
      </c>
      <c r="J83" s="20"/>
      <c r="K83" s="19">
        <v>0</v>
      </c>
    </row>
    <row r="84" spans="1:11" ht="21.75" customHeight="1">
      <c r="A84" s="4" t="s">
        <v>171</v>
      </c>
      <c r="B84" s="17"/>
      <c r="C84" s="17"/>
      <c r="D84" s="18"/>
      <c r="E84" s="19">
        <v>208</v>
      </c>
      <c r="F84" s="19"/>
      <c r="G84" s="19">
        <v>134</v>
      </c>
      <c r="H84" s="19"/>
      <c r="I84" s="19">
        <v>208</v>
      </c>
      <c r="J84" s="20"/>
      <c r="K84" s="19">
        <v>134</v>
      </c>
    </row>
    <row r="85" spans="1:11" ht="21.75" customHeight="1">
      <c r="A85" s="4" t="s">
        <v>39</v>
      </c>
      <c r="B85" s="17"/>
      <c r="C85" s="17"/>
      <c r="D85" s="18"/>
      <c r="E85" s="19">
        <v>183330</v>
      </c>
      <c r="F85" s="19"/>
      <c r="G85" s="19">
        <v>197431</v>
      </c>
      <c r="H85" s="19"/>
      <c r="I85" s="19">
        <v>183330</v>
      </c>
      <c r="J85" s="20"/>
      <c r="K85" s="19">
        <v>197428</v>
      </c>
    </row>
    <row r="86" spans="1:11" ht="21.75" customHeight="1">
      <c r="A86" s="4" t="s">
        <v>40</v>
      </c>
      <c r="B86" s="17"/>
      <c r="C86" s="17"/>
      <c r="D86" s="18"/>
      <c r="E86" s="19">
        <v>53766</v>
      </c>
      <c r="F86" s="19"/>
      <c r="G86" s="19">
        <v>53374</v>
      </c>
      <c r="H86" s="19"/>
      <c r="I86" s="19">
        <v>53683</v>
      </c>
      <c r="J86" s="20"/>
      <c r="K86" s="19">
        <v>51056</v>
      </c>
    </row>
    <row r="87" spans="1:11" ht="21.75" customHeight="1">
      <c r="A87" s="16" t="s">
        <v>41</v>
      </c>
      <c r="B87" s="17"/>
      <c r="C87" s="17"/>
      <c r="D87" s="18"/>
      <c r="E87" s="25">
        <f>SUM(E82:E86)</f>
        <v>565287</v>
      </c>
      <c r="F87" s="20"/>
      <c r="G87" s="25">
        <f>SUM(G82:G86)</f>
        <v>568360</v>
      </c>
      <c r="H87" s="20"/>
      <c r="I87" s="25">
        <f>SUM(I82:I86)</f>
        <v>566750</v>
      </c>
      <c r="J87" s="20"/>
      <c r="K87" s="25">
        <f>SUM(K82:K86)</f>
        <v>564691</v>
      </c>
    </row>
    <row r="88" spans="1:11" ht="21.75" customHeight="1">
      <c r="A88" s="16" t="s">
        <v>154</v>
      </c>
      <c r="B88" s="17"/>
      <c r="C88" s="17"/>
      <c r="D88" s="18"/>
    </row>
    <row r="89" spans="1:11" ht="21.75" customHeight="1">
      <c r="A89" s="16" t="s">
        <v>137</v>
      </c>
      <c r="B89" s="17"/>
      <c r="C89" s="17"/>
      <c r="D89" s="18"/>
      <c r="E89" s="20">
        <f>SUM(E80-E87)</f>
        <v>182182</v>
      </c>
      <c r="F89" s="20"/>
      <c r="G89" s="20">
        <f>SUM(G80-G87)</f>
        <v>173741</v>
      </c>
      <c r="H89" s="20"/>
      <c r="I89" s="20">
        <f>SUM(I80-I87)</f>
        <v>181552</v>
      </c>
      <c r="J89" s="19"/>
      <c r="K89" s="20">
        <f>SUM(K80-K87)</f>
        <v>177397</v>
      </c>
    </row>
    <row r="90" spans="1:11" ht="21.75" customHeight="1">
      <c r="A90" s="4" t="s">
        <v>155</v>
      </c>
      <c r="B90" s="17"/>
      <c r="C90" s="17"/>
      <c r="D90" s="18"/>
      <c r="E90" s="31">
        <v>-1142</v>
      </c>
      <c r="F90" s="20"/>
      <c r="G90" s="31">
        <v>-713</v>
      </c>
      <c r="H90" s="20"/>
      <c r="I90" s="31">
        <v>0</v>
      </c>
      <c r="J90" s="20"/>
      <c r="K90" s="31">
        <v>0</v>
      </c>
    </row>
    <row r="91" spans="1:11" ht="21.75" customHeight="1">
      <c r="A91" s="16" t="s">
        <v>121</v>
      </c>
      <c r="B91" s="17"/>
      <c r="C91" s="17"/>
      <c r="D91" s="18"/>
      <c r="E91" s="20">
        <f>SUM(E89+E90)</f>
        <v>181040</v>
      </c>
      <c r="F91" s="20"/>
      <c r="G91" s="20">
        <f>SUM(G89+G90)</f>
        <v>173028</v>
      </c>
      <c r="H91" s="20"/>
      <c r="I91" s="20">
        <f>SUM(I89-I90)</f>
        <v>181552</v>
      </c>
      <c r="J91" s="19"/>
      <c r="K91" s="20">
        <f>SUM(K89-K90)</f>
        <v>177397</v>
      </c>
    </row>
    <row r="92" spans="1:11" s="6" customFormat="1" ht="21.75" customHeight="1">
      <c r="A92" s="4" t="s">
        <v>42</v>
      </c>
      <c r="B92" s="18"/>
      <c r="C92" s="18"/>
      <c r="D92" s="18"/>
      <c r="E92" s="26">
        <v>-5096</v>
      </c>
      <c r="F92" s="22"/>
      <c r="G92" s="26">
        <v>-5823</v>
      </c>
      <c r="H92" s="22"/>
      <c r="I92" s="26">
        <v>-5094</v>
      </c>
      <c r="J92" s="20"/>
      <c r="K92" s="26">
        <v>-5746</v>
      </c>
    </row>
    <row r="93" spans="1:11" s="6" customFormat="1" ht="21.75" customHeight="1">
      <c r="A93" s="16" t="s">
        <v>122</v>
      </c>
      <c r="B93" s="18"/>
      <c r="C93" s="18"/>
      <c r="D93" s="18"/>
      <c r="E93" s="22">
        <f>SUM(E91:E92)</f>
        <v>175944</v>
      </c>
      <c r="F93" s="22"/>
      <c r="G93" s="22">
        <f>SUM(G91:G92)</f>
        <v>167205</v>
      </c>
      <c r="H93" s="20"/>
      <c r="I93" s="22">
        <f>SUM(I91:I92)</f>
        <v>176458</v>
      </c>
      <c r="J93" s="20"/>
      <c r="K93" s="22">
        <f>SUM(K91:K92)</f>
        <v>171651</v>
      </c>
    </row>
    <row r="94" spans="1:11" s="6" customFormat="1" ht="21.75" customHeight="1">
      <c r="A94" s="4" t="s">
        <v>125</v>
      </c>
      <c r="B94" s="18"/>
      <c r="C94" s="18">
        <v>21</v>
      </c>
      <c r="D94" s="18"/>
      <c r="E94" s="22">
        <v>-33808</v>
      </c>
      <c r="F94" s="22"/>
      <c r="G94" s="22">
        <v>-37547</v>
      </c>
      <c r="H94" s="22"/>
      <c r="I94" s="22">
        <v>-33808</v>
      </c>
      <c r="J94" s="20"/>
      <c r="K94" s="22">
        <v>-37547</v>
      </c>
    </row>
    <row r="95" spans="1:11" ht="21.75" customHeight="1" thickBot="1">
      <c r="A95" s="1" t="s">
        <v>124</v>
      </c>
      <c r="B95" s="17"/>
      <c r="C95" s="17"/>
      <c r="D95" s="18"/>
      <c r="E95" s="47">
        <f>SUM(E93:E94)</f>
        <v>142136</v>
      </c>
      <c r="F95" s="20"/>
      <c r="G95" s="47">
        <f>SUM(G93:G94)</f>
        <v>129658</v>
      </c>
      <c r="H95" s="20"/>
      <c r="I95" s="47">
        <f>SUM(I93:I94)</f>
        <v>142650</v>
      </c>
      <c r="J95" s="19"/>
      <c r="K95" s="47">
        <f>SUM(K93:K94)</f>
        <v>134104</v>
      </c>
    </row>
    <row r="96" spans="1:11" ht="21.75" customHeight="1" thickTop="1">
      <c r="A96" s="1"/>
      <c r="B96" s="17"/>
      <c r="C96" s="17"/>
      <c r="D96" s="18"/>
      <c r="E96" s="20"/>
      <c r="F96" s="20"/>
      <c r="G96" s="20"/>
      <c r="H96" s="20"/>
      <c r="I96" s="20"/>
      <c r="J96" s="19"/>
      <c r="K96" s="20"/>
    </row>
    <row r="97" spans="1:12" ht="21.75" customHeight="1">
      <c r="A97" s="1" t="s">
        <v>108</v>
      </c>
      <c r="B97" s="17"/>
      <c r="C97" s="6"/>
      <c r="E97" s="48"/>
      <c r="F97" s="19"/>
      <c r="G97" s="48"/>
      <c r="H97" s="19"/>
      <c r="I97" s="20"/>
      <c r="J97" s="19"/>
      <c r="K97" s="20"/>
      <c r="L97" s="6"/>
    </row>
    <row r="98" spans="1:12" ht="21.75" customHeight="1" thickBot="1">
      <c r="A98" s="49" t="s">
        <v>106</v>
      </c>
      <c r="B98" s="17"/>
      <c r="C98" s="6"/>
      <c r="E98" s="20">
        <f>E95-E99</f>
        <v>141948</v>
      </c>
      <c r="F98" s="19"/>
      <c r="G98" s="20">
        <f>G95-G99</f>
        <v>130049</v>
      </c>
      <c r="H98" s="19"/>
      <c r="I98" s="27">
        <f>I95</f>
        <v>142650</v>
      </c>
      <c r="J98" s="20"/>
      <c r="K98" s="27">
        <f>K95</f>
        <v>134104</v>
      </c>
    </row>
    <row r="99" spans="1:12" ht="21.75" customHeight="1" thickTop="1">
      <c r="A99" s="49" t="s">
        <v>107</v>
      </c>
      <c r="B99" s="17"/>
      <c r="C99" s="6"/>
      <c r="E99" s="31">
        <v>188</v>
      </c>
      <c r="F99" s="19"/>
      <c r="G99" s="31">
        <v>-391</v>
      </c>
      <c r="H99" s="19"/>
      <c r="I99" s="19"/>
      <c r="J99" s="19"/>
      <c r="K99" s="19"/>
    </row>
    <row r="100" spans="1:12" ht="21.75" customHeight="1" thickBot="1">
      <c r="A100" s="49"/>
      <c r="B100" s="17"/>
      <c r="C100" s="6"/>
      <c r="E100" s="47">
        <f>SUM(E98:E99)</f>
        <v>142136</v>
      </c>
      <c r="F100" s="19"/>
      <c r="G100" s="47">
        <f>SUM(G98:G99)</f>
        <v>129658</v>
      </c>
      <c r="H100" s="19"/>
      <c r="I100" s="19"/>
      <c r="J100" s="19"/>
      <c r="K100" s="19"/>
    </row>
    <row r="101" spans="1:12" ht="21.75" customHeight="1" thickTop="1">
      <c r="A101" s="1"/>
      <c r="B101" s="17"/>
      <c r="C101" s="17"/>
      <c r="D101" s="18"/>
      <c r="E101" s="6"/>
      <c r="F101" s="6"/>
      <c r="G101" s="6"/>
      <c r="H101" s="6"/>
      <c r="I101" s="6"/>
      <c r="K101" s="43" t="s">
        <v>0</v>
      </c>
    </row>
    <row r="102" spans="1:12" ht="21.75" customHeight="1">
      <c r="A102" s="1"/>
      <c r="B102" s="17"/>
      <c r="C102" s="17"/>
      <c r="D102" s="18"/>
      <c r="E102" s="6"/>
      <c r="F102" s="6"/>
      <c r="G102" s="10" t="s">
        <v>182</v>
      </c>
      <c r="H102" s="6"/>
      <c r="I102" s="6"/>
      <c r="K102" s="10" t="s">
        <v>182</v>
      </c>
    </row>
    <row r="103" spans="1:12" ht="21.75" customHeight="1">
      <c r="A103" s="1" t="s">
        <v>43</v>
      </c>
      <c r="B103" s="17"/>
      <c r="C103" s="17">
        <v>22</v>
      </c>
      <c r="D103" s="18"/>
      <c r="E103" s="6"/>
      <c r="F103" s="6"/>
    </row>
    <row r="104" spans="1:12" ht="21.75" customHeight="1" thickBot="1">
      <c r="A104" s="49" t="s">
        <v>130</v>
      </c>
      <c r="B104" s="17"/>
      <c r="C104" s="17"/>
      <c r="D104" s="18"/>
      <c r="E104" s="50">
        <f>E98/(E106/1000)</f>
        <v>0.1613893768593114</v>
      </c>
      <c r="F104" s="51"/>
      <c r="G104" s="50">
        <f>G98/(G106/1000)</f>
        <v>0.14787990074333901</v>
      </c>
      <c r="H104" s="51"/>
      <c r="I104" s="50">
        <f>I98/(I106/1000)</f>
        <v>0.16218752366345968</v>
      </c>
      <c r="J104" s="51"/>
      <c r="K104" s="50">
        <f>K98/(K106/1000)</f>
        <v>0.15249087812505083</v>
      </c>
    </row>
    <row r="105" spans="1:12" ht="15" customHeight="1" thickTop="1">
      <c r="A105" s="49"/>
      <c r="B105" s="17"/>
      <c r="C105" s="17"/>
      <c r="D105" s="18"/>
      <c r="E105" s="52"/>
      <c r="F105" s="52"/>
      <c r="G105" s="52"/>
      <c r="H105" s="52"/>
      <c r="I105" s="52"/>
      <c r="J105" s="52"/>
      <c r="K105" s="52"/>
    </row>
    <row r="106" spans="1:12" s="6" customFormat="1" ht="21.75" customHeight="1" thickBot="1">
      <c r="A106" s="49" t="s">
        <v>44</v>
      </c>
      <c r="B106" s="17"/>
      <c r="C106" s="52"/>
      <c r="D106" s="52"/>
      <c r="E106" s="27">
        <v>879537443.92817676</v>
      </c>
      <c r="F106" s="20"/>
      <c r="G106" s="27">
        <v>879423095</v>
      </c>
      <c r="H106" s="20"/>
      <c r="I106" s="27">
        <v>879537443.92817676</v>
      </c>
      <c r="J106" s="20"/>
      <c r="K106" s="27">
        <v>879423095</v>
      </c>
    </row>
    <row r="107" spans="1:12" s="6" customFormat="1" ht="21.75" customHeight="1" thickTop="1">
      <c r="A107" s="49"/>
      <c r="B107" s="17"/>
      <c r="C107" s="52"/>
      <c r="D107" s="52"/>
      <c r="E107" s="20"/>
      <c r="F107" s="20"/>
      <c r="G107" s="20"/>
      <c r="H107" s="20"/>
      <c r="I107" s="20"/>
      <c r="J107" s="20"/>
      <c r="K107" s="20"/>
    </row>
    <row r="108" spans="1:12" ht="21.75" customHeight="1">
      <c r="A108" s="4" t="s">
        <v>15</v>
      </c>
      <c r="B108" s="17"/>
    </row>
    <row r="109" spans="1:12" ht="21.75" customHeight="1">
      <c r="A109" s="1"/>
      <c r="B109" s="2"/>
      <c r="C109" s="2"/>
      <c r="D109" s="3"/>
      <c r="E109" s="2"/>
      <c r="F109" s="2"/>
      <c r="G109" s="2"/>
      <c r="H109" s="2"/>
      <c r="I109" s="2"/>
      <c r="J109" s="2"/>
      <c r="K109" s="43" t="s">
        <v>114</v>
      </c>
    </row>
    <row r="110" spans="1:12" ht="21.75" customHeight="1">
      <c r="A110" s="1" t="s">
        <v>73</v>
      </c>
      <c r="B110" s="2"/>
      <c r="C110" s="2"/>
      <c r="D110" s="3"/>
      <c r="E110" s="2"/>
      <c r="F110" s="2"/>
      <c r="G110" s="2"/>
      <c r="H110" s="2"/>
      <c r="I110" s="2"/>
      <c r="J110" s="2"/>
      <c r="K110" s="2"/>
    </row>
    <row r="111" spans="1:12" ht="21.75" customHeight="1">
      <c r="A111" s="44" t="s">
        <v>102</v>
      </c>
      <c r="B111" s="2"/>
      <c r="C111" s="2"/>
      <c r="D111" s="3"/>
      <c r="E111" s="2"/>
      <c r="F111" s="2"/>
      <c r="G111" s="2"/>
      <c r="H111" s="2"/>
      <c r="I111" s="2"/>
      <c r="J111" s="2"/>
      <c r="K111" s="2"/>
    </row>
    <row r="112" spans="1:12" ht="21.75" customHeight="1">
      <c r="A112" s="44" t="s">
        <v>197</v>
      </c>
      <c r="B112" s="2"/>
      <c r="C112" s="2"/>
      <c r="D112" s="3"/>
      <c r="E112" s="2"/>
      <c r="F112" s="2"/>
      <c r="G112" s="2"/>
      <c r="H112" s="2"/>
      <c r="I112" s="2"/>
      <c r="J112" s="2"/>
      <c r="K112" s="2"/>
    </row>
    <row r="113" spans="1:12" ht="21.75" customHeight="1">
      <c r="B113" s="5"/>
      <c r="K113" s="5" t="s">
        <v>99</v>
      </c>
    </row>
    <row r="114" spans="1:12" ht="21.75" customHeight="1">
      <c r="B114" s="5"/>
      <c r="E114" s="63"/>
      <c r="F114" s="63" t="s">
        <v>1</v>
      </c>
      <c r="G114" s="63"/>
      <c r="I114" s="35"/>
      <c r="J114" s="61" t="s">
        <v>2</v>
      </c>
      <c r="K114" s="61"/>
    </row>
    <row r="115" spans="1:12" ht="21.75" customHeight="1">
      <c r="B115" s="8"/>
      <c r="C115" s="8"/>
      <c r="D115" s="8"/>
      <c r="E115" s="11">
        <v>2560</v>
      </c>
      <c r="F115" s="12"/>
      <c r="G115" s="11">
        <v>2559</v>
      </c>
      <c r="H115" s="14"/>
      <c r="I115" s="11">
        <v>2560</v>
      </c>
      <c r="J115" s="12"/>
      <c r="K115" s="11">
        <v>2559</v>
      </c>
    </row>
    <row r="116" spans="1:12" ht="21.75" customHeight="1">
      <c r="A116" s="16" t="s">
        <v>124</v>
      </c>
      <c r="B116" s="17"/>
      <c r="C116" s="6"/>
      <c r="E116" s="35">
        <f>+E95</f>
        <v>142136</v>
      </c>
      <c r="F116" s="17"/>
      <c r="G116" s="35">
        <f>+G95</f>
        <v>129658</v>
      </c>
      <c r="H116" s="6"/>
      <c r="I116" s="35">
        <f>+I95</f>
        <v>142650</v>
      </c>
      <c r="K116" s="35">
        <f>+K95</f>
        <v>134104</v>
      </c>
    </row>
    <row r="117" spans="1:12" ht="21.75" customHeight="1">
      <c r="A117" s="16"/>
      <c r="B117" s="17"/>
      <c r="C117" s="17"/>
      <c r="D117" s="18"/>
      <c r="E117" s="7"/>
      <c r="G117" s="7"/>
      <c r="I117" s="7"/>
      <c r="J117" s="6"/>
      <c r="K117" s="7"/>
    </row>
    <row r="118" spans="1:12" ht="21.75" customHeight="1">
      <c r="A118" s="16" t="s">
        <v>103</v>
      </c>
      <c r="B118" s="17"/>
      <c r="C118" s="17"/>
      <c r="D118" s="18"/>
      <c r="E118" s="7"/>
      <c r="G118" s="7"/>
      <c r="I118" s="30"/>
      <c r="J118" s="6"/>
      <c r="K118" s="30"/>
    </row>
    <row r="119" spans="1:12" ht="21.75" customHeight="1">
      <c r="A119" s="53" t="s">
        <v>158</v>
      </c>
      <c r="B119" s="17"/>
      <c r="C119" s="17"/>
      <c r="D119" s="18"/>
      <c r="E119" s="7"/>
      <c r="G119" s="7"/>
      <c r="I119" s="30"/>
      <c r="J119" s="6"/>
      <c r="K119" s="30"/>
    </row>
    <row r="120" spans="1:12" ht="21.75" customHeight="1">
      <c r="A120" s="4" t="s">
        <v>161</v>
      </c>
      <c r="B120" s="17"/>
      <c r="C120" s="17"/>
      <c r="D120" s="18"/>
      <c r="E120" s="7"/>
      <c r="G120" s="7"/>
      <c r="I120" s="30"/>
      <c r="J120" s="6"/>
      <c r="K120" s="30"/>
    </row>
    <row r="121" spans="1:12" ht="21.75" customHeight="1">
      <c r="A121" s="4" t="s">
        <v>162</v>
      </c>
      <c r="B121" s="17"/>
      <c r="E121" s="20">
        <v>-99</v>
      </c>
      <c r="F121" s="6"/>
      <c r="G121" s="20">
        <v>-35</v>
      </c>
      <c r="H121" s="6"/>
      <c r="I121" s="20">
        <v>0</v>
      </c>
      <c r="J121" s="6"/>
      <c r="K121" s="20">
        <v>0</v>
      </c>
    </row>
    <row r="122" spans="1:12" ht="21.75" customHeight="1">
      <c r="A122" s="53" t="s">
        <v>180</v>
      </c>
      <c r="B122" s="17"/>
      <c r="E122" s="20"/>
      <c r="G122" s="20"/>
      <c r="I122" s="20"/>
      <c r="J122" s="6"/>
      <c r="K122" s="20"/>
    </row>
    <row r="123" spans="1:12" ht="21.75" customHeight="1">
      <c r="A123" s="4" t="s">
        <v>184</v>
      </c>
      <c r="B123" s="17"/>
      <c r="E123" s="20"/>
      <c r="G123" s="20"/>
      <c r="I123" s="20"/>
      <c r="J123" s="6"/>
      <c r="K123" s="20"/>
    </row>
    <row r="124" spans="1:12" ht="21.75" customHeight="1">
      <c r="A124" s="4" t="s">
        <v>183</v>
      </c>
      <c r="B124" s="17"/>
      <c r="E124" s="31">
        <v>-407</v>
      </c>
      <c r="G124" s="31">
        <v>0</v>
      </c>
      <c r="I124" s="31">
        <v>-407</v>
      </c>
      <c r="J124" s="6"/>
      <c r="K124" s="31">
        <v>0</v>
      </c>
    </row>
    <row r="125" spans="1:12" ht="21.75" customHeight="1" thickBot="1">
      <c r="A125" s="16" t="s">
        <v>104</v>
      </c>
      <c r="B125" s="17"/>
      <c r="E125" s="54">
        <f>SUM(E116,E118:E124)</f>
        <v>141630</v>
      </c>
      <c r="G125" s="54">
        <f>SUM(G116,G118:G124)</f>
        <v>129623</v>
      </c>
      <c r="I125" s="54">
        <f>SUM(I116,I118:I124)</f>
        <v>142243</v>
      </c>
      <c r="J125" s="6"/>
      <c r="K125" s="54">
        <f>SUM(K116,K118:K124)</f>
        <v>134104</v>
      </c>
      <c r="L125" s="20"/>
    </row>
    <row r="126" spans="1:12" ht="21.75" customHeight="1" thickTop="1">
      <c r="A126" s="16"/>
      <c r="B126" s="17"/>
      <c r="E126" s="6"/>
      <c r="G126" s="6"/>
      <c r="I126" s="6"/>
      <c r="J126" s="6"/>
      <c r="K126" s="6"/>
    </row>
    <row r="127" spans="1:12" ht="21.75" customHeight="1">
      <c r="A127" s="1" t="s">
        <v>105</v>
      </c>
      <c r="B127" s="17"/>
      <c r="E127" s="6"/>
      <c r="G127" s="6"/>
      <c r="I127" s="6"/>
      <c r="J127" s="6"/>
      <c r="K127" s="6"/>
    </row>
    <row r="128" spans="1:12" ht="21.75" customHeight="1" thickBot="1">
      <c r="A128" s="4" t="s">
        <v>106</v>
      </c>
      <c r="B128" s="17"/>
      <c r="E128" s="20">
        <f>E125-E129</f>
        <v>141442</v>
      </c>
      <c r="F128" s="19"/>
      <c r="G128" s="20">
        <f>G125-G129</f>
        <v>130014</v>
      </c>
      <c r="I128" s="54">
        <f>SUM(I125)</f>
        <v>142243</v>
      </c>
      <c r="J128" s="6"/>
      <c r="K128" s="54">
        <f>SUM(K125)</f>
        <v>134104</v>
      </c>
    </row>
    <row r="129" spans="1:12" ht="21.75" customHeight="1" thickTop="1">
      <c r="A129" s="4" t="s">
        <v>107</v>
      </c>
      <c r="B129" s="17"/>
      <c r="E129" s="31">
        <f>+E99</f>
        <v>188</v>
      </c>
      <c r="F129" s="19"/>
      <c r="G129" s="31">
        <f>+G99</f>
        <v>-391</v>
      </c>
      <c r="I129" s="6"/>
      <c r="J129" s="6"/>
      <c r="K129" s="6"/>
    </row>
    <row r="130" spans="1:12" ht="21.75" customHeight="1" thickBot="1">
      <c r="A130" s="16"/>
      <c r="B130" s="17"/>
      <c r="E130" s="55">
        <f>SUM(E128:E129)</f>
        <v>141630</v>
      </c>
      <c r="G130" s="55">
        <f>SUM(G128:G129)</f>
        <v>129623</v>
      </c>
      <c r="I130" s="6"/>
      <c r="J130" s="6"/>
      <c r="K130" s="6"/>
    </row>
    <row r="131" spans="1:12" ht="21.75" customHeight="1" thickTop="1">
      <c r="A131" s="16"/>
      <c r="B131" s="17"/>
      <c r="E131" s="6"/>
      <c r="G131" s="6"/>
      <c r="I131" s="6"/>
      <c r="J131" s="6"/>
      <c r="K131" s="6"/>
    </row>
    <row r="132" spans="1:12" ht="21.75" customHeight="1">
      <c r="A132" s="4" t="s">
        <v>15</v>
      </c>
      <c r="B132" s="17"/>
    </row>
    <row r="133" spans="1:12" ht="21.75" customHeight="1">
      <c r="A133" s="1"/>
      <c r="B133" s="2"/>
      <c r="C133" s="2"/>
      <c r="D133" s="3"/>
      <c r="E133" s="2"/>
      <c r="F133" s="2"/>
      <c r="G133" s="2"/>
      <c r="H133" s="2"/>
      <c r="I133" s="2"/>
      <c r="J133" s="2"/>
      <c r="K133" s="43" t="s">
        <v>114</v>
      </c>
      <c r="L133" s="43"/>
    </row>
    <row r="134" spans="1:12" ht="21.75" customHeight="1">
      <c r="A134" s="1" t="s">
        <v>73</v>
      </c>
      <c r="B134" s="2"/>
      <c r="C134" s="2"/>
      <c r="D134" s="3"/>
      <c r="E134" s="2"/>
      <c r="F134" s="2"/>
      <c r="G134" s="2"/>
      <c r="H134" s="2"/>
      <c r="I134" s="2"/>
      <c r="J134" s="2"/>
      <c r="K134" s="2"/>
    </row>
    <row r="135" spans="1:12" ht="21.75" customHeight="1">
      <c r="A135" s="1" t="s">
        <v>45</v>
      </c>
      <c r="B135" s="2"/>
      <c r="C135" s="2"/>
      <c r="D135" s="3"/>
      <c r="E135" s="2"/>
      <c r="F135" s="2"/>
      <c r="G135" s="2"/>
      <c r="H135" s="2"/>
      <c r="I135" s="2"/>
      <c r="J135" s="2"/>
      <c r="K135" s="2"/>
    </row>
    <row r="136" spans="1:12" ht="21.75" customHeight="1">
      <c r="A136" s="44" t="s">
        <v>197</v>
      </c>
      <c r="B136" s="2"/>
      <c r="C136" s="2"/>
      <c r="D136" s="3"/>
      <c r="E136" s="2"/>
      <c r="F136" s="2"/>
      <c r="G136" s="2"/>
      <c r="H136" s="2"/>
      <c r="I136" s="2"/>
      <c r="J136" s="2"/>
      <c r="K136" s="2"/>
    </row>
    <row r="137" spans="1:12" ht="21.75" customHeight="1">
      <c r="B137" s="5"/>
      <c r="K137" s="5" t="s">
        <v>99</v>
      </c>
    </row>
    <row r="138" spans="1:12" ht="21.75" customHeight="1">
      <c r="B138" s="5"/>
      <c r="E138" s="63"/>
      <c r="F138" s="63" t="s">
        <v>1</v>
      </c>
      <c r="G138" s="63"/>
      <c r="I138" s="35"/>
      <c r="J138" s="60" t="s">
        <v>2</v>
      </c>
      <c r="K138" s="60"/>
    </row>
    <row r="139" spans="1:12" ht="21.75" customHeight="1">
      <c r="B139" s="8"/>
      <c r="C139" s="8"/>
      <c r="D139" s="8"/>
      <c r="E139" s="11">
        <v>2560</v>
      </c>
      <c r="F139" s="12"/>
      <c r="G139" s="11">
        <v>2559</v>
      </c>
      <c r="H139" s="14"/>
      <c r="I139" s="11">
        <v>2560</v>
      </c>
      <c r="J139" s="12"/>
      <c r="K139" s="11">
        <v>2559</v>
      </c>
    </row>
    <row r="140" spans="1:12" ht="21.75" customHeight="1">
      <c r="A140" s="16" t="s">
        <v>46</v>
      </c>
      <c r="C140" s="6"/>
      <c r="E140" s="20"/>
      <c r="F140" s="20"/>
      <c r="G140" s="20"/>
      <c r="H140" s="20"/>
      <c r="I140" s="19"/>
      <c r="J140" s="19"/>
      <c r="K140" s="19"/>
    </row>
    <row r="141" spans="1:12" ht="21.75" customHeight="1">
      <c r="A141" s="4" t="s">
        <v>141</v>
      </c>
      <c r="C141" s="6"/>
      <c r="E141" s="19">
        <f>SUM(E93)</f>
        <v>175944</v>
      </c>
      <c r="F141" s="19"/>
      <c r="G141" s="19">
        <f>SUM(G93)</f>
        <v>167205</v>
      </c>
      <c r="H141" s="20"/>
      <c r="I141" s="19">
        <f>SUM(I93)</f>
        <v>176458</v>
      </c>
      <c r="J141" s="19"/>
      <c r="K141" s="19">
        <f>SUM(K93)</f>
        <v>171651</v>
      </c>
    </row>
    <row r="142" spans="1:12" ht="21.75" customHeight="1">
      <c r="A142" s="4" t="s">
        <v>142</v>
      </c>
      <c r="C142" s="6"/>
      <c r="E142" s="19"/>
      <c r="F142" s="19"/>
      <c r="G142" s="19"/>
      <c r="H142" s="20"/>
      <c r="I142" s="19"/>
      <c r="J142" s="19"/>
      <c r="K142" s="19"/>
    </row>
    <row r="143" spans="1:12" ht="21.75" customHeight="1">
      <c r="A143" s="4" t="s">
        <v>128</v>
      </c>
      <c r="C143" s="56"/>
      <c r="D143" s="56"/>
      <c r="E143" s="19"/>
      <c r="F143" s="19"/>
      <c r="G143" s="19"/>
      <c r="H143" s="20"/>
      <c r="I143" s="19"/>
      <c r="J143" s="19"/>
      <c r="K143" s="19"/>
    </row>
    <row r="144" spans="1:12" ht="21.75" customHeight="1">
      <c r="A144" s="4" t="s">
        <v>47</v>
      </c>
      <c r="C144" s="6"/>
      <c r="E144" s="19">
        <v>14580</v>
      </c>
      <c r="F144" s="19"/>
      <c r="G144" s="19">
        <v>15945</v>
      </c>
      <c r="H144" s="19"/>
      <c r="I144" s="19">
        <v>14572</v>
      </c>
      <c r="J144" s="20"/>
      <c r="K144" s="19">
        <v>14283</v>
      </c>
    </row>
    <row r="145" spans="1:11" ht="21.75" customHeight="1">
      <c r="A145" s="4" t="s">
        <v>198</v>
      </c>
      <c r="C145" s="6"/>
      <c r="E145" s="19">
        <v>-3896</v>
      </c>
      <c r="F145" s="19"/>
      <c r="G145" s="19">
        <v>15618</v>
      </c>
      <c r="H145" s="19"/>
      <c r="I145" s="19">
        <v>-3896</v>
      </c>
      <c r="J145" s="20"/>
      <c r="K145" s="19">
        <v>-286</v>
      </c>
    </row>
    <row r="146" spans="1:11" ht="21.75" customHeight="1">
      <c r="A146" s="4" t="s">
        <v>135</v>
      </c>
      <c r="C146" s="6"/>
      <c r="F146" s="19"/>
      <c r="H146" s="19"/>
      <c r="J146" s="20"/>
    </row>
    <row r="147" spans="1:11" ht="21.75" customHeight="1">
      <c r="A147" s="4" t="s">
        <v>224</v>
      </c>
      <c r="C147" s="6"/>
      <c r="E147" s="19">
        <v>1153</v>
      </c>
      <c r="F147" s="19"/>
      <c r="G147" s="19">
        <v>1382</v>
      </c>
      <c r="H147" s="19"/>
      <c r="I147" s="19">
        <v>1153</v>
      </c>
      <c r="J147" s="20"/>
      <c r="K147" s="19">
        <v>1382</v>
      </c>
    </row>
    <row r="148" spans="1:11" ht="21.75" customHeight="1">
      <c r="A148" s="4" t="s">
        <v>228</v>
      </c>
      <c r="C148" s="6"/>
      <c r="E148" s="19">
        <v>-475</v>
      </c>
      <c r="F148" s="19"/>
      <c r="G148" s="19">
        <v>-2430</v>
      </c>
      <c r="H148" s="19"/>
      <c r="I148" s="19">
        <v>-475</v>
      </c>
      <c r="J148" s="20"/>
      <c r="K148" s="19">
        <v>-2430</v>
      </c>
    </row>
    <row r="149" spans="1:11" ht="21.75" customHeight="1">
      <c r="A149" s="4" t="s">
        <v>225</v>
      </c>
      <c r="C149" s="18"/>
      <c r="D149" s="18"/>
      <c r="E149" s="19">
        <v>-10259</v>
      </c>
      <c r="F149" s="19"/>
      <c r="G149" s="19">
        <v>-4724</v>
      </c>
      <c r="H149" s="19"/>
      <c r="I149" s="19">
        <v>-10259</v>
      </c>
      <c r="J149" s="20"/>
      <c r="K149" s="19">
        <v>-4724</v>
      </c>
    </row>
    <row r="150" spans="1:11" ht="21.75" customHeight="1">
      <c r="A150" s="4" t="s">
        <v>226</v>
      </c>
      <c r="B150" s="17"/>
      <c r="C150" s="10"/>
      <c r="D150" s="10"/>
      <c r="E150" s="19">
        <v>0</v>
      </c>
      <c r="F150" s="19"/>
      <c r="G150" s="19">
        <v>-2262</v>
      </c>
      <c r="H150" s="19"/>
      <c r="I150" s="19">
        <v>0</v>
      </c>
      <c r="J150" s="21"/>
      <c r="K150" s="19">
        <v>-2262</v>
      </c>
    </row>
    <row r="151" spans="1:11" ht="21.75" customHeight="1">
      <c r="A151" s="4" t="s">
        <v>229</v>
      </c>
      <c r="B151" s="17"/>
      <c r="C151" s="10"/>
      <c r="D151" s="10"/>
      <c r="E151" s="19"/>
      <c r="F151" s="19"/>
      <c r="G151" s="19"/>
      <c r="H151" s="19"/>
      <c r="I151" s="19"/>
      <c r="J151" s="21"/>
      <c r="K151" s="19"/>
    </row>
    <row r="152" spans="1:11" ht="21.75" customHeight="1">
      <c r="A152" s="4" t="s">
        <v>185</v>
      </c>
      <c r="B152" s="17"/>
      <c r="C152" s="10"/>
      <c r="D152" s="10"/>
      <c r="E152" s="19">
        <v>-58</v>
      </c>
      <c r="F152" s="19"/>
      <c r="G152" s="19">
        <v>-1040</v>
      </c>
      <c r="H152" s="19"/>
      <c r="I152" s="19">
        <v>-58</v>
      </c>
      <c r="J152" s="21"/>
      <c r="K152" s="19">
        <v>-1040</v>
      </c>
    </row>
    <row r="153" spans="1:11" ht="21.75" customHeight="1">
      <c r="A153" s="4" t="s">
        <v>199</v>
      </c>
      <c r="B153" s="17"/>
      <c r="C153" s="10"/>
      <c r="D153" s="10"/>
      <c r="E153" s="19">
        <v>0</v>
      </c>
      <c r="F153" s="19"/>
      <c r="G153" s="19">
        <v>-611</v>
      </c>
      <c r="H153" s="19"/>
      <c r="I153" s="19">
        <v>0</v>
      </c>
      <c r="J153" s="21"/>
      <c r="K153" s="19">
        <v>-428</v>
      </c>
    </row>
    <row r="154" spans="1:11" ht="21.75" customHeight="1">
      <c r="A154" s="4" t="s">
        <v>146</v>
      </c>
      <c r="B154" s="17"/>
      <c r="C154" s="10"/>
      <c r="D154" s="10"/>
      <c r="E154" s="19">
        <v>191</v>
      </c>
      <c r="F154" s="19"/>
      <c r="G154" s="19">
        <v>7143</v>
      </c>
      <c r="H154" s="19"/>
      <c r="I154" s="19">
        <v>191</v>
      </c>
      <c r="J154" s="21"/>
      <c r="K154" s="19">
        <v>89</v>
      </c>
    </row>
    <row r="155" spans="1:11" ht="21.75" customHeight="1">
      <c r="A155" s="4" t="s">
        <v>230</v>
      </c>
      <c r="C155" s="36"/>
      <c r="D155" s="36"/>
      <c r="E155" s="19">
        <v>-180</v>
      </c>
      <c r="F155" s="30"/>
      <c r="G155" s="19">
        <v>-132</v>
      </c>
      <c r="H155" s="30"/>
      <c r="I155" s="19">
        <v>-180</v>
      </c>
      <c r="J155" s="22"/>
      <c r="K155" s="19">
        <v>-132</v>
      </c>
    </row>
    <row r="156" spans="1:11" ht="21.75" customHeight="1">
      <c r="A156" s="4" t="s">
        <v>48</v>
      </c>
      <c r="C156" s="36"/>
      <c r="D156" s="36"/>
      <c r="E156" s="19">
        <v>-3743</v>
      </c>
      <c r="F156" s="23"/>
      <c r="G156" s="19">
        <v>-2528</v>
      </c>
      <c r="H156" s="23"/>
      <c r="I156" s="19">
        <v>-3743</v>
      </c>
      <c r="J156" s="22"/>
      <c r="K156" s="19">
        <v>-2871</v>
      </c>
    </row>
    <row r="157" spans="1:11" ht="21.75" customHeight="1">
      <c r="A157" s="4" t="s">
        <v>200</v>
      </c>
      <c r="C157" s="36"/>
      <c r="D157" s="36"/>
      <c r="E157" s="19">
        <v>-12</v>
      </c>
      <c r="F157" s="23"/>
      <c r="G157" s="19">
        <v>-322</v>
      </c>
      <c r="H157" s="23"/>
      <c r="I157" s="19">
        <v>-12</v>
      </c>
      <c r="J157" s="22"/>
      <c r="K157" s="19">
        <v>-322</v>
      </c>
    </row>
    <row r="158" spans="1:11" ht="21.75" customHeight="1">
      <c r="A158" s="4" t="s">
        <v>139</v>
      </c>
      <c r="C158" s="36"/>
      <c r="D158" s="36"/>
      <c r="E158" s="19">
        <v>983</v>
      </c>
      <c r="F158" s="23"/>
      <c r="G158" s="19">
        <v>978</v>
      </c>
      <c r="H158" s="23"/>
      <c r="I158" s="19">
        <v>983</v>
      </c>
      <c r="J158" s="22"/>
      <c r="K158" s="19">
        <v>978</v>
      </c>
    </row>
    <row r="159" spans="1:11" ht="21.75" customHeight="1">
      <c r="A159" s="4" t="s">
        <v>238</v>
      </c>
      <c r="C159" s="36"/>
      <c r="D159" s="36"/>
      <c r="E159" s="19">
        <v>4196</v>
      </c>
      <c r="F159" s="23"/>
      <c r="G159" s="19">
        <v>0</v>
      </c>
      <c r="H159" s="23"/>
      <c r="I159" s="19">
        <v>4196</v>
      </c>
      <c r="J159" s="22"/>
      <c r="K159" s="19">
        <v>0</v>
      </c>
    </row>
    <row r="160" spans="1:11" ht="21.75" customHeight="1">
      <c r="A160" s="4" t="s">
        <v>49</v>
      </c>
      <c r="C160" s="10"/>
      <c r="D160" s="10"/>
      <c r="E160" s="20">
        <v>3097</v>
      </c>
      <c r="F160" s="22"/>
      <c r="G160" s="20">
        <v>2787</v>
      </c>
      <c r="H160" s="22"/>
      <c r="I160" s="20">
        <v>3097</v>
      </c>
      <c r="J160" s="21"/>
      <c r="K160" s="20">
        <v>2787</v>
      </c>
    </row>
    <row r="161" spans="1:12" ht="21.75" customHeight="1">
      <c r="A161" s="4" t="s">
        <v>156</v>
      </c>
      <c r="C161" s="10"/>
      <c r="D161" s="10"/>
      <c r="E161" s="31">
        <v>1142</v>
      </c>
      <c r="F161" s="22"/>
      <c r="G161" s="31">
        <v>713</v>
      </c>
      <c r="H161" s="22"/>
      <c r="I161" s="31">
        <v>0</v>
      </c>
      <c r="J161" s="21"/>
      <c r="K161" s="31">
        <v>0</v>
      </c>
    </row>
    <row r="162" spans="1:12" ht="21.75" customHeight="1">
      <c r="A162" s="4" t="s">
        <v>112</v>
      </c>
      <c r="C162" s="36"/>
      <c r="D162" s="36"/>
      <c r="E162" s="19"/>
      <c r="F162" s="19"/>
      <c r="G162" s="19"/>
      <c r="H162" s="19"/>
      <c r="I162" s="19"/>
      <c r="J162" s="19"/>
      <c r="K162" s="19"/>
    </row>
    <row r="163" spans="1:12" ht="21.75" customHeight="1">
      <c r="A163" s="4" t="s">
        <v>129</v>
      </c>
      <c r="C163" s="36"/>
      <c r="D163" s="36"/>
      <c r="E163" s="30">
        <f>SUM(E141:E161)</f>
        <v>182663</v>
      </c>
      <c r="F163" s="30"/>
      <c r="G163" s="30">
        <f>SUM(G141:G161)</f>
        <v>197722</v>
      </c>
      <c r="H163" s="22"/>
      <c r="I163" s="30">
        <f>SUM(I141:I161)</f>
        <v>182027</v>
      </c>
      <c r="J163" s="19"/>
      <c r="K163" s="30">
        <f>SUM(K141:K161)</f>
        <v>176675</v>
      </c>
    </row>
    <row r="164" spans="1:12" ht="21.75" customHeight="1">
      <c r="A164" s="4" t="s">
        <v>50</v>
      </c>
      <c r="C164" s="36"/>
      <c r="D164" s="36"/>
      <c r="E164" s="22"/>
      <c r="F164" s="22"/>
      <c r="G164" s="22"/>
      <c r="H164" s="22"/>
      <c r="I164" s="19"/>
      <c r="J164" s="20"/>
      <c r="K164" s="19"/>
      <c r="L164" s="6"/>
    </row>
    <row r="165" spans="1:12" ht="21.75" customHeight="1">
      <c r="A165" s="4" t="s">
        <v>109</v>
      </c>
      <c r="C165" s="36"/>
      <c r="D165" s="36"/>
      <c r="E165" s="21">
        <v>-1187</v>
      </c>
      <c r="F165" s="30"/>
      <c r="G165" s="21">
        <v>-75225</v>
      </c>
      <c r="H165" s="30"/>
      <c r="I165" s="21">
        <v>-1187</v>
      </c>
      <c r="J165" s="22"/>
      <c r="K165" s="21">
        <v>-59334</v>
      </c>
    </row>
    <row r="166" spans="1:12" ht="21.75" customHeight="1">
      <c r="A166" s="4" t="s">
        <v>51</v>
      </c>
      <c r="C166" s="36"/>
      <c r="D166" s="36"/>
      <c r="E166" s="30">
        <v>17</v>
      </c>
      <c r="F166" s="30"/>
      <c r="G166" s="30">
        <v>924</v>
      </c>
      <c r="H166" s="30"/>
      <c r="I166" s="30">
        <v>17</v>
      </c>
      <c r="J166" s="22"/>
      <c r="K166" s="30">
        <v>924</v>
      </c>
    </row>
    <row r="167" spans="1:12" ht="21.75" customHeight="1">
      <c r="A167" s="4" t="s">
        <v>52</v>
      </c>
      <c r="C167" s="36"/>
      <c r="D167" s="36"/>
      <c r="E167" s="30">
        <v>16234</v>
      </c>
      <c r="F167" s="30"/>
      <c r="G167" s="30">
        <v>-51035</v>
      </c>
      <c r="H167" s="30"/>
      <c r="I167" s="30">
        <v>17845</v>
      </c>
      <c r="J167" s="22"/>
      <c r="K167" s="30">
        <v>-50707</v>
      </c>
    </row>
    <row r="168" spans="1:12" ht="21.75" customHeight="1">
      <c r="A168" s="4" t="s">
        <v>53</v>
      </c>
      <c r="C168" s="36"/>
      <c r="D168" s="36"/>
      <c r="E168" s="30">
        <v>-19311</v>
      </c>
      <c r="F168" s="30"/>
      <c r="G168" s="30">
        <v>-28340</v>
      </c>
      <c r="H168" s="30"/>
      <c r="I168" s="30">
        <v>-19282</v>
      </c>
      <c r="J168" s="22"/>
      <c r="K168" s="30">
        <v>-28434</v>
      </c>
    </row>
    <row r="169" spans="1:12" ht="21.75" customHeight="1">
      <c r="A169" s="4" t="s">
        <v>54</v>
      </c>
      <c r="C169" s="36"/>
      <c r="D169" s="36"/>
      <c r="E169" s="30">
        <v>578</v>
      </c>
      <c r="F169" s="30"/>
      <c r="G169" s="30">
        <v>1598</v>
      </c>
      <c r="H169" s="30"/>
      <c r="I169" s="30">
        <v>592</v>
      </c>
      <c r="J169" s="22"/>
      <c r="K169" s="30">
        <v>787</v>
      </c>
    </row>
    <row r="170" spans="1:12" ht="21.75" customHeight="1">
      <c r="A170" s="4" t="s">
        <v>138</v>
      </c>
      <c r="C170" s="36"/>
      <c r="D170" s="36"/>
      <c r="E170" s="22"/>
      <c r="F170" s="22"/>
      <c r="G170" s="22"/>
      <c r="H170" s="22"/>
      <c r="I170" s="22"/>
      <c r="J170" s="22"/>
      <c r="K170" s="22"/>
      <c r="L170" s="6"/>
    </row>
    <row r="171" spans="1:12" ht="21.75" customHeight="1">
      <c r="A171" s="4" t="s">
        <v>110</v>
      </c>
      <c r="C171" s="36"/>
      <c r="D171" s="36"/>
      <c r="E171" s="30">
        <v>10751</v>
      </c>
      <c r="F171" s="30"/>
      <c r="G171" s="30">
        <v>44401</v>
      </c>
      <c r="H171" s="30"/>
      <c r="I171" s="30">
        <v>10011</v>
      </c>
      <c r="J171" s="22"/>
      <c r="K171" s="30">
        <v>46439</v>
      </c>
      <c r="L171" s="6"/>
    </row>
    <row r="172" spans="1:12" ht="21.75" customHeight="1">
      <c r="A172" s="4" t="s">
        <v>55</v>
      </c>
      <c r="C172" s="36"/>
      <c r="D172" s="36"/>
      <c r="E172" s="26">
        <v>3199</v>
      </c>
      <c r="F172" s="30"/>
      <c r="G172" s="26">
        <v>-561</v>
      </c>
      <c r="H172" s="30"/>
      <c r="I172" s="26">
        <v>3249</v>
      </c>
      <c r="J172" s="22"/>
      <c r="K172" s="26">
        <v>-533</v>
      </c>
    </row>
    <row r="173" spans="1:12" ht="21.75" customHeight="1">
      <c r="A173" s="16" t="s">
        <v>231</v>
      </c>
      <c r="C173" s="36"/>
      <c r="D173" s="36"/>
      <c r="E173" s="30">
        <f>SUM(E163:E172)</f>
        <v>192944</v>
      </c>
      <c r="F173" s="30"/>
      <c r="G173" s="30">
        <f>SUM(G163:G172)</f>
        <v>89484</v>
      </c>
      <c r="H173" s="22"/>
      <c r="I173" s="30">
        <f>SUM(I163:I172)</f>
        <v>193272</v>
      </c>
      <c r="J173" s="19"/>
      <c r="K173" s="30">
        <f>SUM(K163:K172)</f>
        <v>85817</v>
      </c>
    </row>
    <row r="174" spans="1:12" ht="21.75" customHeight="1">
      <c r="A174" s="4" t="s">
        <v>56</v>
      </c>
      <c r="C174" s="36"/>
      <c r="D174" s="36"/>
      <c r="E174" s="30">
        <v>-17792</v>
      </c>
      <c r="F174" s="30"/>
      <c r="G174" s="30">
        <v>-23516</v>
      </c>
      <c r="H174" s="30"/>
      <c r="I174" s="30">
        <v>-17792</v>
      </c>
      <c r="J174" s="22"/>
      <c r="K174" s="30">
        <v>-23516</v>
      </c>
    </row>
    <row r="175" spans="1:12" ht="21.75" customHeight="1">
      <c r="A175" s="4" t="s">
        <v>147</v>
      </c>
      <c r="C175" s="36"/>
      <c r="D175" s="36"/>
      <c r="E175" s="30">
        <v>-101</v>
      </c>
      <c r="F175" s="30"/>
      <c r="G175" s="30">
        <v>-63</v>
      </c>
      <c r="H175" s="30"/>
      <c r="I175" s="30">
        <v>-101</v>
      </c>
      <c r="J175" s="22"/>
      <c r="K175" s="30">
        <v>-63</v>
      </c>
    </row>
    <row r="176" spans="1:12" ht="21.75" customHeight="1">
      <c r="A176" s="16" t="s">
        <v>232</v>
      </c>
      <c r="C176" s="6"/>
      <c r="E176" s="25">
        <f>SUM(E173:E175)</f>
        <v>175051</v>
      </c>
      <c r="F176" s="20"/>
      <c r="G176" s="25">
        <f>SUM(G173:G175)</f>
        <v>65905</v>
      </c>
      <c r="H176" s="20"/>
      <c r="I176" s="25">
        <f>SUM(I173:I175)</f>
        <v>175379</v>
      </c>
      <c r="J176" s="19"/>
      <c r="K176" s="25">
        <f>SUM(K173:K175)</f>
        <v>62238</v>
      </c>
    </row>
    <row r="177" spans="1:12" ht="21.75" customHeight="1">
      <c r="C177" s="6"/>
      <c r="E177" s="6"/>
      <c r="F177" s="6"/>
      <c r="G177" s="6"/>
      <c r="H177" s="6"/>
      <c r="I177" s="6"/>
      <c r="K177" s="6"/>
    </row>
    <row r="178" spans="1:12" ht="21.75" customHeight="1">
      <c r="A178" s="4" t="s">
        <v>15</v>
      </c>
    </row>
    <row r="179" spans="1:12" ht="21" customHeight="1">
      <c r="A179" s="1"/>
      <c r="B179" s="2"/>
      <c r="C179" s="2"/>
      <c r="D179" s="3"/>
      <c r="E179" s="2"/>
      <c r="F179" s="2"/>
      <c r="G179" s="2"/>
      <c r="H179" s="2"/>
      <c r="I179" s="2"/>
      <c r="J179" s="2"/>
      <c r="K179" s="43" t="s">
        <v>114</v>
      </c>
      <c r="L179" s="43"/>
    </row>
    <row r="180" spans="1:12" ht="21" customHeight="1">
      <c r="A180" s="1" t="s">
        <v>73</v>
      </c>
      <c r="B180" s="2"/>
      <c r="C180" s="2"/>
      <c r="D180" s="3"/>
      <c r="E180" s="2"/>
      <c r="F180" s="2"/>
      <c r="G180" s="2"/>
      <c r="H180" s="2"/>
      <c r="I180" s="2"/>
      <c r="J180" s="2"/>
      <c r="K180" s="2"/>
    </row>
    <row r="181" spans="1:12" ht="21" customHeight="1">
      <c r="A181" s="1" t="s">
        <v>57</v>
      </c>
      <c r="B181" s="2"/>
      <c r="C181" s="2"/>
      <c r="D181" s="3"/>
      <c r="E181" s="2"/>
      <c r="F181" s="2"/>
      <c r="G181" s="2"/>
      <c r="H181" s="2"/>
      <c r="I181" s="2"/>
      <c r="J181" s="2"/>
      <c r="K181" s="2"/>
    </row>
    <row r="182" spans="1:12" ht="21" customHeight="1">
      <c r="A182" s="44" t="s">
        <v>197</v>
      </c>
      <c r="B182" s="2"/>
      <c r="C182" s="2"/>
      <c r="D182" s="3"/>
      <c r="E182" s="2"/>
      <c r="F182" s="2"/>
      <c r="G182" s="2"/>
      <c r="H182" s="2"/>
      <c r="I182" s="2"/>
      <c r="J182" s="2"/>
      <c r="K182" s="2"/>
    </row>
    <row r="183" spans="1:12" ht="21" customHeight="1">
      <c r="B183" s="5"/>
      <c r="K183" s="5" t="s">
        <v>99</v>
      </c>
    </row>
    <row r="184" spans="1:12" ht="21" customHeight="1">
      <c r="B184" s="5"/>
      <c r="E184" s="63"/>
      <c r="F184" s="63" t="s">
        <v>1</v>
      </c>
      <c r="G184" s="63"/>
      <c r="I184" s="35"/>
      <c r="J184" s="60" t="s">
        <v>2</v>
      </c>
      <c r="K184" s="60"/>
    </row>
    <row r="185" spans="1:12" ht="21" customHeight="1">
      <c r="B185" s="8"/>
      <c r="C185" s="8"/>
      <c r="D185" s="8"/>
      <c r="E185" s="11">
        <v>2560</v>
      </c>
      <c r="F185" s="12"/>
      <c r="G185" s="11">
        <v>2559</v>
      </c>
      <c r="H185" s="14"/>
      <c r="I185" s="11">
        <v>2560</v>
      </c>
      <c r="J185" s="12"/>
      <c r="K185" s="11">
        <v>2559</v>
      </c>
    </row>
    <row r="186" spans="1:12" ht="21" customHeight="1">
      <c r="A186" s="16" t="s">
        <v>58</v>
      </c>
      <c r="C186" s="6"/>
      <c r="H186" s="6"/>
    </row>
    <row r="187" spans="1:12" ht="21" customHeight="1">
      <c r="A187" s="4" t="s">
        <v>59</v>
      </c>
      <c r="C187" s="18"/>
      <c r="D187" s="18"/>
      <c r="E187" s="30">
        <v>3529</v>
      </c>
      <c r="F187" s="30"/>
      <c r="G187" s="30">
        <v>1902</v>
      </c>
      <c r="H187" s="30"/>
      <c r="I187" s="30">
        <v>3529</v>
      </c>
      <c r="J187" s="20"/>
      <c r="K187" s="30">
        <v>2245</v>
      </c>
    </row>
    <row r="188" spans="1:12" ht="21" customHeight="1">
      <c r="A188" s="4" t="s">
        <v>201</v>
      </c>
      <c r="C188" s="18"/>
      <c r="D188" s="18"/>
      <c r="E188" s="30">
        <v>12</v>
      </c>
      <c r="F188" s="30"/>
      <c r="G188" s="30">
        <v>322</v>
      </c>
      <c r="H188" s="30"/>
      <c r="I188" s="30">
        <v>12</v>
      </c>
      <c r="J188" s="20"/>
      <c r="K188" s="30">
        <v>322</v>
      </c>
    </row>
    <row r="189" spans="1:12" ht="21" customHeight="1">
      <c r="A189" s="4" t="s">
        <v>233</v>
      </c>
      <c r="C189" s="18"/>
      <c r="D189" s="18"/>
      <c r="E189" s="21">
        <v>-1500</v>
      </c>
      <c r="F189" s="30"/>
      <c r="G189" s="21">
        <v>-63300</v>
      </c>
      <c r="H189" s="30"/>
      <c r="I189" s="21">
        <v>-1500</v>
      </c>
      <c r="J189" s="20"/>
      <c r="K189" s="21">
        <v>-55483</v>
      </c>
    </row>
    <row r="190" spans="1:12" ht="21" customHeight="1">
      <c r="A190" s="4" t="s">
        <v>202</v>
      </c>
      <c r="C190" s="18"/>
      <c r="D190" s="18"/>
      <c r="E190" s="21">
        <v>11897</v>
      </c>
      <c r="F190" s="30"/>
      <c r="G190" s="21">
        <v>-55663</v>
      </c>
      <c r="H190" s="30"/>
      <c r="I190" s="21">
        <v>11897</v>
      </c>
      <c r="J190" s="20"/>
      <c r="K190" s="21">
        <v>-55663</v>
      </c>
    </row>
    <row r="191" spans="1:12" ht="21" customHeight="1">
      <c r="A191" s="4" t="s">
        <v>239</v>
      </c>
      <c r="C191" s="18"/>
      <c r="D191" s="18"/>
      <c r="E191" s="21">
        <v>25000</v>
      </c>
      <c r="F191" s="30"/>
      <c r="G191" s="21">
        <v>-24347</v>
      </c>
      <c r="H191" s="30"/>
      <c r="I191" s="30">
        <v>25000</v>
      </c>
      <c r="J191" s="21">
        <v>0</v>
      </c>
      <c r="K191" s="30">
        <v>-24347</v>
      </c>
    </row>
    <row r="192" spans="1:12" ht="21" customHeight="1">
      <c r="A192" s="4" t="s">
        <v>173</v>
      </c>
      <c r="C192" s="10"/>
      <c r="D192" s="10"/>
      <c r="E192" s="30">
        <v>181</v>
      </c>
      <c r="F192" s="30"/>
      <c r="G192" s="30">
        <v>376</v>
      </c>
      <c r="H192" s="30"/>
      <c r="I192" s="30">
        <v>181</v>
      </c>
      <c r="J192" s="21"/>
      <c r="K192" s="30">
        <v>376</v>
      </c>
    </row>
    <row r="193" spans="1:11" ht="21" customHeight="1">
      <c r="A193" s="4" t="s">
        <v>203</v>
      </c>
      <c r="C193" s="10"/>
      <c r="D193" s="10"/>
      <c r="E193" s="30">
        <v>0</v>
      </c>
      <c r="F193" s="30"/>
      <c r="G193" s="30">
        <v>611</v>
      </c>
      <c r="H193" s="30"/>
      <c r="I193" s="30">
        <v>0</v>
      </c>
      <c r="J193" s="21"/>
      <c r="K193" s="30">
        <v>428</v>
      </c>
    </row>
    <row r="194" spans="1:11" ht="21" customHeight="1">
      <c r="A194" s="4" t="s">
        <v>163</v>
      </c>
      <c r="C194" s="10"/>
      <c r="D194" s="10"/>
      <c r="E194" s="30">
        <v>0</v>
      </c>
      <c r="F194" s="30"/>
      <c r="G194" s="30">
        <v>105365</v>
      </c>
      <c r="H194" s="30"/>
      <c r="I194" s="30">
        <v>0</v>
      </c>
      <c r="J194" s="21">
        <v>0</v>
      </c>
      <c r="K194" s="30">
        <v>105365</v>
      </c>
    </row>
    <row r="195" spans="1:11" ht="21" customHeight="1">
      <c r="A195" s="4" t="s">
        <v>148</v>
      </c>
      <c r="C195" s="10"/>
      <c r="D195" s="10"/>
      <c r="E195" s="30">
        <v>-3225</v>
      </c>
      <c r="F195" s="30"/>
      <c r="G195" s="30">
        <v>-37102</v>
      </c>
      <c r="H195" s="30"/>
      <c r="I195" s="30">
        <v>-3225</v>
      </c>
      <c r="J195" s="21"/>
      <c r="K195" s="30">
        <v>-37102</v>
      </c>
    </row>
    <row r="196" spans="1:11" ht="21" customHeight="1">
      <c r="A196" s="4" t="s">
        <v>149</v>
      </c>
      <c r="C196" s="36"/>
      <c r="D196" s="36"/>
      <c r="E196" s="30">
        <v>-25844</v>
      </c>
      <c r="F196" s="30"/>
      <c r="G196" s="30">
        <v>-21197</v>
      </c>
      <c r="H196" s="30"/>
      <c r="I196" s="30">
        <v>-25844</v>
      </c>
      <c r="J196" s="22"/>
      <c r="K196" s="30">
        <v>-21197</v>
      </c>
    </row>
    <row r="197" spans="1:11" ht="21" customHeight="1">
      <c r="A197" s="4" t="s">
        <v>88</v>
      </c>
      <c r="C197" s="36"/>
      <c r="D197" s="36"/>
      <c r="E197" s="30"/>
      <c r="F197" s="30"/>
      <c r="G197" s="30"/>
      <c r="H197" s="30"/>
      <c r="I197" s="30"/>
      <c r="J197" s="22"/>
      <c r="K197" s="30"/>
    </row>
    <row r="198" spans="1:11" ht="21" customHeight="1">
      <c r="A198" s="4" t="s">
        <v>217</v>
      </c>
      <c r="C198" s="36"/>
      <c r="D198" s="36"/>
      <c r="E198" s="30">
        <v>0</v>
      </c>
      <c r="F198" s="30"/>
      <c r="G198" s="30">
        <v>2931</v>
      </c>
      <c r="H198" s="30"/>
      <c r="I198" s="30">
        <v>0</v>
      </c>
      <c r="J198" s="22"/>
      <c r="K198" s="30">
        <v>0</v>
      </c>
    </row>
    <row r="199" spans="1:11" ht="21" customHeight="1">
      <c r="A199" s="4" t="s">
        <v>88</v>
      </c>
      <c r="C199" s="36"/>
      <c r="D199" s="36"/>
      <c r="E199" s="30"/>
      <c r="F199" s="30"/>
      <c r="G199" s="30"/>
      <c r="H199" s="30"/>
      <c r="I199" s="30"/>
      <c r="J199" s="22"/>
      <c r="K199" s="30"/>
    </row>
    <row r="200" spans="1:11" ht="21" customHeight="1">
      <c r="A200" s="4" t="s">
        <v>227</v>
      </c>
      <c r="C200" s="36"/>
      <c r="D200" s="36"/>
      <c r="E200" s="30">
        <v>750</v>
      </c>
      <c r="F200" s="30"/>
      <c r="G200" s="30">
        <v>0</v>
      </c>
      <c r="H200" s="30"/>
      <c r="I200" s="30">
        <v>0</v>
      </c>
      <c r="J200" s="22"/>
      <c r="K200" s="30">
        <v>0</v>
      </c>
    </row>
    <row r="201" spans="1:11" ht="21" customHeight="1">
      <c r="A201" s="4" t="s">
        <v>150</v>
      </c>
      <c r="C201" s="36"/>
      <c r="D201" s="36"/>
      <c r="E201" s="30">
        <v>0</v>
      </c>
      <c r="F201" s="30"/>
      <c r="G201" s="30">
        <v>-3563</v>
      </c>
      <c r="H201" s="30"/>
      <c r="I201" s="30">
        <v>0</v>
      </c>
      <c r="J201" s="22"/>
      <c r="K201" s="30">
        <v>-3563</v>
      </c>
    </row>
    <row r="202" spans="1:11" ht="21" customHeight="1">
      <c r="A202" s="4" t="s">
        <v>222</v>
      </c>
      <c r="C202" s="36"/>
      <c r="D202" s="36"/>
      <c r="E202" s="30">
        <v>0</v>
      </c>
      <c r="F202" s="30"/>
      <c r="G202" s="30">
        <v>0</v>
      </c>
      <c r="H202" s="30"/>
      <c r="I202" s="30">
        <v>-1500</v>
      </c>
      <c r="J202" s="22"/>
      <c r="K202" s="30">
        <v>0</v>
      </c>
    </row>
    <row r="203" spans="1:11" ht="21" customHeight="1">
      <c r="A203" s="16" t="s">
        <v>186</v>
      </c>
      <c r="C203" s="6"/>
      <c r="E203" s="25">
        <f>SUM(E187:E202)</f>
        <v>10800</v>
      </c>
      <c r="F203" s="20"/>
      <c r="G203" s="25">
        <f>SUM(G187:G202)</f>
        <v>-93665</v>
      </c>
      <c r="H203" s="20"/>
      <c r="I203" s="25">
        <f>SUM(I187:I202)</f>
        <v>8550</v>
      </c>
      <c r="J203" s="19"/>
      <c r="K203" s="25">
        <f>SUM(K187:K202)</f>
        <v>-88619</v>
      </c>
    </row>
    <row r="204" spans="1:11" ht="21" customHeight="1">
      <c r="A204" s="16" t="s">
        <v>60</v>
      </c>
      <c r="C204" s="6"/>
      <c r="E204" s="19"/>
      <c r="F204" s="19"/>
      <c r="G204" s="19"/>
      <c r="H204" s="20"/>
      <c r="I204" s="19"/>
      <c r="J204" s="19"/>
      <c r="K204" s="19"/>
    </row>
    <row r="205" spans="1:11" ht="21" customHeight="1">
      <c r="A205" s="4" t="s">
        <v>174</v>
      </c>
      <c r="C205" s="6"/>
      <c r="E205" s="30">
        <v>-88581</v>
      </c>
      <c r="F205" s="30"/>
      <c r="G205" s="30">
        <v>122534</v>
      </c>
      <c r="H205" s="30"/>
      <c r="I205" s="30">
        <v>-88581</v>
      </c>
      <c r="J205" s="20"/>
      <c r="K205" s="30">
        <v>122534</v>
      </c>
    </row>
    <row r="206" spans="1:11" ht="21" customHeight="1">
      <c r="A206" s="4" t="s">
        <v>61</v>
      </c>
      <c r="C206" s="10"/>
      <c r="D206" s="10"/>
      <c r="E206" s="30">
        <v>-1887</v>
      </c>
      <c r="F206" s="30"/>
      <c r="G206" s="30">
        <v>-1886</v>
      </c>
      <c r="H206" s="30"/>
      <c r="I206" s="30">
        <v>-1887</v>
      </c>
      <c r="J206" s="21"/>
      <c r="K206" s="30">
        <v>-1886</v>
      </c>
    </row>
    <row r="207" spans="1:11" ht="21" customHeight="1">
      <c r="A207" s="4" t="s">
        <v>157</v>
      </c>
      <c r="C207" s="10"/>
      <c r="D207" s="10"/>
      <c r="E207" s="30">
        <v>0</v>
      </c>
      <c r="F207" s="30"/>
      <c r="G207" s="30">
        <v>-800</v>
      </c>
      <c r="H207" s="30"/>
      <c r="I207" s="30">
        <v>0</v>
      </c>
      <c r="J207" s="21"/>
      <c r="K207" s="30">
        <v>-800</v>
      </c>
    </row>
    <row r="208" spans="1:11" ht="21" customHeight="1">
      <c r="A208" s="4" t="s">
        <v>62</v>
      </c>
      <c r="C208" s="6"/>
      <c r="E208" s="19">
        <v>-2949</v>
      </c>
      <c r="F208" s="19"/>
      <c r="G208" s="19">
        <v>-2544</v>
      </c>
      <c r="H208" s="19"/>
      <c r="I208" s="19">
        <v>-2949</v>
      </c>
      <c r="J208" s="20"/>
      <c r="K208" s="19">
        <v>-2544</v>
      </c>
    </row>
    <row r="209" spans="1:11" ht="21" customHeight="1">
      <c r="A209" s="4" t="s">
        <v>220</v>
      </c>
      <c r="C209" s="6"/>
      <c r="E209" s="19">
        <v>1150</v>
      </c>
      <c r="F209" s="19"/>
      <c r="G209" s="19">
        <v>0</v>
      </c>
      <c r="H209" s="19"/>
      <c r="I209" s="19">
        <v>1150</v>
      </c>
      <c r="J209" s="20"/>
      <c r="K209" s="19">
        <v>0</v>
      </c>
    </row>
    <row r="210" spans="1:11" ht="21" customHeight="1">
      <c r="A210" s="4" t="s">
        <v>204</v>
      </c>
      <c r="C210" s="6"/>
      <c r="E210" s="19">
        <v>-92340</v>
      </c>
      <c r="F210" s="19"/>
      <c r="G210" s="19">
        <v>-92339</v>
      </c>
      <c r="H210" s="19"/>
      <c r="I210" s="19">
        <v>-92340</v>
      </c>
      <c r="J210" s="20"/>
      <c r="K210" s="19">
        <v>-92339</v>
      </c>
    </row>
    <row r="211" spans="1:11" ht="21" customHeight="1">
      <c r="A211" s="16" t="s">
        <v>187</v>
      </c>
      <c r="C211" s="6"/>
      <c r="E211" s="25">
        <f>SUM(E205:E210)</f>
        <v>-184607</v>
      </c>
      <c r="F211" s="20"/>
      <c r="G211" s="25">
        <f>SUM(G205:G210)</f>
        <v>24965</v>
      </c>
      <c r="H211" s="20"/>
      <c r="I211" s="25">
        <f>SUM(I205:I210)</f>
        <v>-184607</v>
      </c>
      <c r="J211" s="19"/>
      <c r="K211" s="25">
        <f>SUM(K205:K210)</f>
        <v>24965</v>
      </c>
    </row>
    <row r="212" spans="1:11" ht="21" customHeight="1">
      <c r="A212" s="4" t="s">
        <v>205</v>
      </c>
      <c r="C212" s="6"/>
      <c r="E212" s="19">
        <f>SUM(E176,E203,E211)</f>
        <v>1244</v>
      </c>
      <c r="F212" s="19"/>
      <c r="G212" s="19">
        <f>SUM(G176,G203,G211)</f>
        <v>-2795</v>
      </c>
      <c r="H212" s="20"/>
      <c r="I212" s="19">
        <f>SUM(I176,I203,I211)</f>
        <v>-678</v>
      </c>
      <c r="J212" s="19"/>
      <c r="K212" s="19">
        <f>SUM(K176,K203,K211)</f>
        <v>-1416</v>
      </c>
    </row>
    <row r="213" spans="1:11" ht="21" customHeight="1">
      <c r="A213" s="4" t="s">
        <v>117</v>
      </c>
      <c r="C213" s="6"/>
      <c r="E213" s="19">
        <f>bs!G11</f>
        <v>10099</v>
      </c>
      <c r="F213" s="19"/>
      <c r="G213" s="19">
        <v>15618</v>
      </c>
      <c r="H213" s="19"/>
      <c r="I213" s="19">
        <f>bs!K11</f>
        <v>9334</v>
      </c>
      <c r="J213" s="20"/>
      <c r="K213" s="19">
        <v>10410</v>
      </c>
    </row>
    <row r="214" spans="1:11" ht="21" customHeight="1" thickBot="1">
      <c r="A214" s="16" t="s">
        <v>118</v>
      </c>
      <c r="B214" s="17"/>
      <c r="C214" s="6"/>
      <c r="E214" s="47">
        <f>SUM(E212:E213)</f>
        <v>11343</v>
      </c>
      <c r="F214" s="20"/>
      <c r="G214" s="47">
        <f>SUM(G212:G213)</f>
        <v>12823</v>
      </c>
      <c r="H214" s="20"/>
      <c r="I214" s="47">
        <f>SUM(I212:I213)</f>
        <v>8656</v>
      </c>
      <c r="J214" s="19"/>
      <c r="K214" s="47">
        <f>SUM(K212:K213)</f>
        <v>8994</v>
      </c>
    </row>
    <row r="215" spans="1:11" ht="21" customHeight="1" thickTop="1">
      <c r="B215" s="17"/>
      <c r="C215" s="6"/>
      <c r="E215" s="57">
        <f>SUM(E214-bs!E11)</f>
        <v>0</v>
      </c>
      <c r="F215" s="57"/>
      <c r="G215" s="57"/>
      <c r="H215" s="57"/>
      <c r="I215" s="57">
        <f>SUM(I214-bs!I11)</f>
        <v>0</v>
      </c>
      <c r="J215" s="58"/>
      <c r="K215" s="52"/>
    </row>
    <row r="216" spans="1:11" ht="21" customHeight="1">
      <c r="A216" s="16" t="s">
        <v>63</v>
      </c>
      <c r="E216" s="56"/>
      <c r="F216" s="56"/>
      <c r="G216" s="56"/>
      <c r="H216" s="56"/>
      <c r="I216" s="29"/>
      <c r="J216" s="29"/>
      <c r="K216" s="29"/>
    </row>
    <row r="217" spans="1:11" ht="21" customHeight="1">
      <c r="A217" s="4" t="s">
        <v>64</v>
      </c>
      <c r="E217" s="6"/>
      <c r="F217" s="6"/>
      <c r="G217" s="6"/>
      <c r="H217" s="6"/>
    </row>
    <row r="218" spans="1:11" ht="21" customHeight="1">
      <c r="A218" s="4" t="s">
        <v>175</v>
      </c>
      <c r="E218" s="21">
        <v>642</v>
      </c>
      <c r="F218" s="21"/>
      <c r="G218" s="21">
        <v>1590</v>
      </c>
      <c r="H218" s="21"/>
      <c r="I218" s="21">
        <v>642</v>
      </c>
      <c r="J218" s="21"/>
      <c r="K218" s="21">
        <v>1590</v>
      </c>
    </row>
    <row r="219" spans="1:11" ht="21" customHeight="1">
      <c r="A219" s="4" t="s">
        <v>176</v>
      </c>
      <c r="E219" s="21">
        <v>1504</v>
      </c>
      <c r="F219" s="21"/>
      <c r="G219" s="21">
        <v>543</v>
      </c>
      <c r="H219" s="21"/>
      <c r="I219" s="21">
        <v>1504</v>
      </c>
      <c r="J219" s="21"/>
      <c r="K219" s="21">
        <v>543</v>
      </c>
    </row>
    <row r="220" spans="1:11" ht="21" customHeight="1">
      <c r="A220" s="4" t="s">
        <v>136</v>
      </c>
      <c r="C220" s="29"/>
      <c r="D220" s="56"/>
      <c r="E220" s="4">
        <v>226</v>
      </c>
      <c r="F220" s="21"/>
      <c r="G220" s="4">
        <v>222</v>
      </c>
      <c r="H220" s="21"/>
      <c r="I220" s="4">
        <v>226</v>
      </c>
      <c r="J220" s="21"/>
      <c r="K220" s="4">
        <v>222</v>
      </c>
    </row>
    <row r="221" spans="1:11" ht="21" customHeight="1">
      <c r="A221" s="4" t="s">
        <v>160</v>
      </c>
      <c r="C221" s="29"/>
      <c r="D221" s="56"/>
      <c r="E221" s="21">
        <v>0</v>
      </c>
      <c r="F221" s="21"/>
      <c r="G221" s="21">
        <v>359</v>
      </c>
      <c r="H221" s="21"/>
      <c r="I221" s="21">
        <v>0</v>
      </c>
      <c r="J221" s="21"/>
      <c r="K221" s="21">
        <v>359</v>
      </c>
    </row>
    <row r="222" spans="1:11" ht="21" customHeight="1">
      <c r="A222" s="4" t="s">
        <v>181</v>
      </c>
      <c r="C222" s="29"/>
      <c r="D222" s="56"/>
      <c r="E222" s="21">
        <v>509</v>
      </c>
      <c r="F222" s="21"/>
      <c r="G222" s="21">
        <v>0</v>
      </c>
      <c r="H222" s="21"/>
      <c r="I222" s="21">
        <v>509</v>
      </c>
      <c r="J222" s="21"/>
      <c r="K222" s="21">
        <v>0</v>
      </c>
    </row>
    <row r="223" spans="1:11" ht="21" customHeight="1">
      <c r="A223" s="4" t="s">
        <v>221</v>
      </c>
      <c r="C223" s="29"/>
      <c r="D223" s="56"/>
      <c r="E223" s="21">
        <v>131913</v>
      </c>
      <c r="F223" s="21"/>
      <c r="G223" s="21">
        <v>0</v>
      </c>
      <c r="H223" s="21"/>
      <c r="I223" s="21">
        <v>131913</v>
      </c>
      <c r="J223" s="21"/>
      <c r="K223" s="21">
        <v>0</v>
      </c>
    </row>
    <row r="224" spans="1:11" ht="21" customHeight="1">
      <c r="C224" s="29"/>
      <c r="D224" s="56"/>
      <c r="E224" s="21"/>
      <c r="F224" s="21"/>
      <c r="G224" s="21"/>
      <c r="H224" s="21"/>
      <c r="I224" s="21"/>
      <c r="J224" s="21"/>
      <c r="K224" s="21"/>
    </row>
    <row r="225" spans="1:11" ht="21" customHeight="1">
      <c r="A225" s="4" t="s">
        <v>15</v>
      </c>
      <c r="C225" s="29"/>
      <c r="D225" s="56"/>
      <c r="E225" s="29"/>
      <c r="F225" s="29"/>
      <c r="G225" s="29"/>
      <c r="H225" s="29"/>
      <c r="I225" s="29"/>
      <c r="J225" s="29"/>
      <c r="K225" s="29"/>
    </row>
    <row r="226" spans="1:11" ht="21.75" customHeight="1">
      <c r="C226" s="29"/>
      <c r="D226" s="56"/>
      <c r="E226" s="29"/>
      <c r="F226" s="29"/>
      <c r="G226" s="29"/>
      <c r="H226" s="29"/>
      <c r="I226" s="29"/>
      <c r="J226" s="29"/>
      <c r="K226" s="29"/>
    </row>
    <row r="227" spans="1:11" ht="21.75" customHeight="1">
      <c r="C227" s="5"/>
      <c r="D227" s="10"/>
      <c r="E227" s="7"/>
      <c r="F227" s="7"/>
      <c r="G227" s="7"/>
      <c r="I227" s="5"/>
      <c r="K227" s="5"/>
    </row>
  </sheetData>
  <pageMargins left="0.98425196850393704" right="0.19685039370078741" top="0.78740157480314965" bottom="0.27559055118110237" header="0.19685039370078741" footer="0.19685039370078741"/>
  <pageSetup paperSize="9" scale="78" orientation="portrait" r:id="rId1"/>
  <rowBreaks count="5" manualBreakCount="5">
    <brk id="42" max="16383" man="1"/>
    <brk id="66" max="16383" man="1"/>
    <brk id="108" max="11" man="1"/>
    <brk id="132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tabSelected="1" view="pageBreakPreview" zoomScale="70" zoomScaleNormal="90" zoomScaleSheetLayoutView="70" workbookViewId="0">
      <selection activeCell="A6" sqref="A6"/>
    </sheetView>
  </sheetViews>
  <sheetFormatPr defaultColWidth="10.7109375" defaultRowHeight="21.75" customHeight="1"/>
  <cols>
    <col min="1" max="1" width="36.42578125" style="69" customWidth="1"/>
    <col min="2" max="2" width="2.5703125" style="69" customWidth="1"/>
    <col min="3" max="3" width="17.42578125" style="69" customWidth="1"/>
    <col min="4" max="4" width="2.140625" style="69" customWidth="1"/>
    <col min="5" max="5" width="17.42578125" style="69" customWidth="1"/>
    <col min="6" max="6" width="2.140625" style="69" customWidth="1"/>
    <col min="7" max="7" width="17.42578125" style="69" customWidth="1"/>
    <col min="8" max="8" width="2.140625" style="69" customWidth="1"/>
    <col min="9" max="9" width="17.42578125" style="69" customWidth="1"/>
    <col min="10" max="10" width="2.140625" style="69" customWidth="1"/>
    <col min="11" max="11" width="17.42578125" style="69" customWidth="1"/>
    <col min="12" max="12" width="2.140625" style="69" customWidth="1"/>
    <col min="13" max="13" width="17.42578125" style="69" customWidth="1"/>
    <col min="14" max="14" width="2.140625" style="69" customWidth="1"/>
    <col min="15" max="15" width="17.42578125" style="69" customWidth="1"/>
    <col min="16" max="16" width="2.140625" style="69" customWidth="1"/>
    <col min="17" max="17" width="17.42578125" style="69" customWidth="1"/>
    <col min="18" max="18" width="2.140625" style="69" customWidth="1"/>
    <col min="19" max="19" width="17.42578125" style="69" customWidth="1"/>
    <col min="20" max="20" width="2.140625" style="69" customWidth="1"/>
    <col min="21" max="21" width="17.42578125" style="69" customWidth="1"/>
    <col min="22" max="22" width="2.140625" style="69" customWidth="1"/>
    <col min="23" max="23" width="17.42578125" style="69" customWidth="1"/>
    <col min="24" max="24" width="1.7109375" style="69" customWidth="1"/>
    <col min="25" max="260" width="10.7109375" style="69"/>
    <col min="261" max="261" width="46.5703125" style="69" customWidth="1"/>
    <col min="262" max="262" width="2.5703125" style="69" customWidth="1"/>
    <col min="263" max="263" width="14.7109375" style="69" customWidth="1"/>
    <col min="264" max="264" width="2.7109375" style="69" customWidth="1"/>
    <col min="265" max="265" width="14.7109375" style="69" customWidth="1"/>
    <col min="266" max="266" width="2.7109375" style="69" customWidth="1"/>
    <col min="267" max="267" width="14.7109375" style="69" customWidth="1"/>
    <col min="268" max="268" width="2.7109375" style="69" customWidth="1"/>
    <col min="269" max="269" width="14.7109375" style="69" customWidth="1"/>
    <col min="270" max="270" width="2.7109375" style="69" customWidth="1"/>
    <col min="271" max="271" width="14.7109375" style="69" customWidth="1"/>
    <col min="272" max="272" width="2.7109375" style="69" customWidth="1"/>
    <col min="273" max="273" width="14.7109375" style="69" customWidth="1"/>
    <col min="274" max="274" width="2.7109375" style="69" customWidth="1"/>
    <col min="275" max="275" width="14.7109375" style="69" customWidth="1"/>
    <col min="276" max="276" width="2.7109375" style="69" customWidth="1"/>
    <col min="277" max="277" width="14.7109375" style="69" customWidth="1"/>
    <col min="278" max="278" width="2.7109375" style="69" customWidth="1"/>
    <col min="279" max="279" width="14.7109375" style="69" customWidth="1"/>
    <col min="280" max="280" width="1.7109375" style="69" customWidth="1"/>
    <col min="281" max="516" width="10.7109375" style="69"/>
    <col min="517" max="517" width="46.5703125" style="69" customWidth="1"/>
    <col min="518" max="518" width="2.5703125" style="69" customWidth="1"/>
    <col min="519" max="519" width="14.7109375" style="69" customWidth="1"/>
    <col min="520" max="520" width="2.7109375" style="69" customWidth="1"/>
    <col min="521" max="521" width="14.7109375" style="69" customWidth="1"/>
    <col min="522" max="522" width="2.7109375" style="69" customWidth="1"/>
    <col min="523" max="523" width="14.7109375" style="69" customWidth="1"/>
    <col min="524" max="524" width="2.7109375" style="69" customWidth="1"/>
    <col min="525" max="525" width="14.7109375" style="69" customWidth="1"/>
    <col min="526" max="526" width="2.7109375" style="69" customWidth="1"/>
    <col min="527" max="527" width="14.7109375" style="69" customWidth="1"/>
    <col min="528" max="528" width="2.7109375" style="69" customWidth="1"/>
    <col min="529" max="529" width="14.7109375" style="69" customWidth="1"/>
    <col min="530" max="530" width="2.7109375" style="69" customWidth="1"/>
    <col min="531" max="531" width="14.7109375" style="69" customWidth="1"/>
    <col min="532" max="532" width="2.7109375" style="69" customWidth="1"/>
    <col min="533" max="533" width="14.7109375" style="69" customWidth="1"/>
    <col min="534" max="534" width="2.7109375" style="69" customWidth="1"/>
    <col min="535" max="535" width="14.7109375" style="69" customWidth="1"/>
    <col min="536" max="536" width="1.7109375" style="69" customWidth="1"/>
    <col min="537" max="772" width="10.7109375" style="69"/>
    <col min="773" max="773" width="46.5703125" style="69" customWidth="1"/>
    <col min="774" max="774" width="2.5703125" style="69" customWidth="1"/>
    <col min="775" max="775" width="14.7109375" style="69" customWidth="1"/>
    <col min="776" max="776" width="2.7109375" style="69" customWidth="1"/>
    <col min="777" max="777" width="14.7109375" style="69" customWidth="1"/>
    <col min="778" max="778" width="2.7109375" style="69" customWidth="1"/>
    <col min="779" max="779" width="14.7109375" style="69" customWidth="1"/>
    <col min="780" max="780" width="2.7109375" style="69" customWidth="1"/>
    <col min="781" max="781" width="14.7109375" style="69" customWidth="1"/>
    <col min="782" max="782" width="2.7109375" style="69" customWidth="1"/>
    <col min="783" max="783" width="14.7109375" style="69" customWidth="1"/>
    <col min="784" max="784" width="2.7109375" style="69" customWidth="1"/>
    <col min="785" max="785" width="14.7109375" style="69" customWidth="1"/>
    <col min="786" max="786" width="2.7109375" style="69" customWidth="1"/>
    <col min="787" max="787" width="14.7109375" style="69" customWidth="1"/>
    <col min="788" max="788" width="2.7109375" style="69" customWidth="1"/>
    <col min="789" max="789" width="14.7109375" style="69" customWidth="1"/>
    <col min="790" max="790" width="2.7109375" style="69" customWidth="1"/>
    <col min="791" max="791" width="14.7109375" style="69" customWidth="1"/>
    <col min="792" max="792" width="1.7109375" style="69" customWidth="1"/>
    <col min="793" max="1028" width="10.7109375" style="69"/>
    <col min="1029" max="1029" width="46.5703125" style="69" customWidth="1"/>
    <col min="1030" max="1030" width="2.5703125" style="69" customWidth="1"/>
    <col min="1031" max="1031" width="14.7109375" style="69" customWidth="1"/>
    <col min="1032" max="1032" width="2.7109375" style="69" customWidth="1"/>
    <col min="1033" max="1033" width="14.7109375" style="69" customWidth="1"/>
    <col min="1034" max="1034" width="2.7109375" style="69" customWidth="1"/>
    <col min="1035" max="1035" width="14.7109375" style="69" customWidth="1"/>
    <col min="1036" max="1036" width="2.7109375" style="69" customWidth="1"/>
    <col min="1037" max="1037" width="14.7109375" style="69" customWidth="1"/>
    <col min="1038" max="1038" width="2.7109375" style="69" customWidth="1"/>
    <col min="1039" max="1039" width="14.7109375" style="69" customWidth="1"/>
    <col min="1040" max="1040" width="2.7109375" style="69" customWidth="1"/>
    <col min="1041" max="1041" width="14.7109375" style="69" customWidth="1"/>
    <col min="1042" max="1042" width="2.7109375" style="69" customWidth="1"/>
    <col min="1043" max="1043" width="14.7109375" style="69" customWidth="1"/>
    <col min="1044" max="1044" width="2.7109375" style="69" customWidth="1"/>
    <col min="1045" max="1045" width="14.7109375" style="69" customWidth="1"/>
    <col min="1046" max="1046" width="2.7109375" style="69" customWidth="1"/>
    <col min="1047" max="1047" width="14.7109375" style="69" customWidth="1"/>
    <col min="1048" max="1048" width="1.7109375" style="69" customWidth="1"/>
    <col min="1049" max="1284" width="10.7109375" style="69"/>
    <col min="1285" max="1285" width="46.5703125" style="69" customWidth="1"/>
    <col min="1286" max="1286" width="2.5703125" style="69" customWidth="1"/>
    <col min="1287" max="1287" width="14.7109375" style="69" customWidth="1"/>
    <col min="1288" max="1288" width="2.7109375" style="69" customWidth="1"/>
    <col min="1289" max="1289" width="14.7109375" style="69" customWidth="1"/>
    <col min="1290" max="1290" width="2.7109375" style="69" customWidth="1"/>
    <col min="1291" max="1291" width="14.7109375" style="69" customWidth="1"/>
    <col min="1292" max="1292" width="2.7109375" style="69" customWidth="1"/>
    <col min="1293" max="1293" width="14.7109375" style="69" customWidth="1"/>
    <col min="1294" max="1294" width="2.7109375" style="69" customWidth="1"/>
    <col min="1295" max="1295" width="14.7109375" style="69" customWidth="1"/>
    <col min="1296" max="1296" width="2.7109375" style="69" customWidth="1"/>
    <col min="1297" max="1297" width="14.7109375" style="69" customWidth="1"/>
    <col min="1298" max="1298" width="2.7109375" style="69" customWidth="1"/>
    <col min="1299" max="1299" width="14.7109375" style="69" customWidth="1"/>
    <col min="1300" max="1300" width="2.7109375" style="69" customWidth="1"/>
    <col min="1301" max="1301" width="14.7109375" style="69" customWidth="1"/>
    <col min="1302" max="1302" width="2.7109375" style="69" customWidth="1"/>
    <col min="1303" max="1303" width="14.7109375" style="69" customWidth="1"/>
    <col min="1304" max="1304" width="1.7109375" style="69" customWidth="1"/>
    <col min="1305" max="1540" width="10.7109375" style="69"/>
    <col min="1541" max="1541" width="46.5703125" style="69" customWidth="1"/>
    <col min="1542" max="1542" width="2.5703125" style="69" customWidth="1"/>
    <col min="1543" max="1543" width="14.7109375" style="69" customWidth="1"/>
    <col min="1544" max="1544" width="2.7109375" style="69" customWidth="1"/>
    <col min="1545" max="1545" width="14.7109375" style="69" customWidth="1"/>
    <col min="1546" max="1546" width="2.7109375" style="69" customWidth="1"/>
    <col min="1547" max="1547" width="14.7109375" style="69" customWidth="1"/>
    <col min="1548" max="1548" width="2.7109375" style="69" customWidth="1"/>
    <col min="1549" max="1549" width="14.7109375" style="69" customWidth="1"/>
    <col min="1550" max="1550" width="2.7109375" style="69" customWidth="1"/>
    <col min="1551" max="1551" width="14.7109375" style="69" customWidth="1"/>
    <col min="1552" max="1552" width="2.7109375" style="69" customWidth="1"/>
    <col min="1553" max="1553" width="14.7109375" style="69" customWidth="1"/>
    <col min="1554" max="1554" width="2.7109375" style="69" customWidth="1"/>
    <col min="1555" max="1555" width="14.7109375" style="69" customWidth="1"/>
    <col min="1556" max="1556" width="2.7109375" style="69" customWidth="1"/>
    <col min="1557" max="1557" width="14.7109375" style="69" customWidth="1"/>
    <col min="1558" max="1558" width="2.7109375" style="69" customWidth="1"/>
    <col min="1559" max="1559" width="14.7109375" style="69" customWidth="1"/>
    <col min="1560" max="1560" width="1.7109375" style="69" customWidth="1"/>
    <col min="1561" max="1796" width="10.7109375" style="69"/>
    <col min="1797" max="1797" width="46.5703125" style="69" customWidth="1"/>
    <col min="1798" max="1798" width="2.5703125" style="69" customWidth="1"/>
    <col min="1799" max="1799" width="14.7109375" style="69" customWidth="1"/>
    <col min="1800" max="1800" width="2.7109375" style="69" customWidth="1"/>
    <col min="1801" max="1801" width="14.7109375" style="69" customWidth="1"/>
    <col min="1802" max="1802" width="2.7109375" style="69" customWidth="1"/>
    <col min="1803" max="1803" width="14.7109375" style="69" customWidth="1"/>
    <col min="1804" max="1804" width="2.7109375" style="69" customWidth="1"/>
    <col min="1805" max="1805" width="14.7109375" style="69" customWidth="1"/>
    <col min="1806" max="1806" width="2.7109375" style="69" customWidth="1"/>
    <col min="1807" max="1807" width="14.7109375" style="69" customWidth="1"/>
    <col min="1808" max="1808" width="2.7109375" style="69" customWidth="1"/>
    <col min="1809" max="1809" width="14.7109375" style="69" customWidth="1"/>
    <col min="1810" max="1810" width="2.7109375" style="69" customWidth="1"/>
    <col min="1811" max="1811" width="14.7109375" style="69" customWidth="1"/>
    <col min="1812" max="1812" width="2.7109375" style="69" customWidth="1"/>
    <col min="1813" max="1813" width="14.7109375" style="69" customWidth="1"/>
    <col min="1814" max="1814" width="2.7109375" style="69" customWidth="1"/>
    <col min="1815" max="1815" width="14.7109375" style="69" customWidth="1"/>
    <col min="1816" max="1816" width="1.7109375" style="69" customWidth="1"/>
    <col min="1817" max="2052" width="10.7109375" style="69"/>
    <col min="2053" max="2053" width="46.5703125" style="69" customWidth="1"/>
    <col min="2054" max="2054" width="2.5703125" style="69" customWidth="1"/>
    <col min="2055" max="2055" width="14.7109375" style="69" customWidth="1"/>
    <col min="2056" max="2056" width="2.7109375" style="69" customWidth="1"/>
    <col min="2057" max="2057" width="14.7109375" style="69" customWidth="1"/>
    <col min="2058" max="2058" width="2.7109375" style="69" customWidth="1"/>
    <col min="2059" max="2059" width="14.7109375" style="69" customWidth="1"/>
    <col min="2060" max="2060" width="2.7109375" style="69" customWidth="1"/>
    <col min="2061" max="2061" width="14.7109375" style="69" customWidth="1"/>
    <col min="2062" max="2062" width="2.7109375" style="69" customWidth="1"/>
    <col min="2063" max="2063" width="14.7109375" style="69" customWidth="1"/>
    <col min="2064" max="2064" width="2.7109375" style="69" customWidth="1"/>
    <col min="2065" max="2065" width="14.7109375" style="69" customWidth="1"/>
    <col min="2066" max="2066" width="2.7109375" style="69" customWidth="1"/>
    <col min="2067" max="2067" width="14.7109375" style="69" customWidth="1"/>
    <col min="2068" max="2068" width="2.7109375" style="69" customWidth="1"/>
    <col min="2069" max="2069" width="14.7109375" style="69" customWidth="1"/>
    <col min="2070" max="2070" width="2.7109375" style="69" customWidth="1"/>
    <col min="2071" max="2071" width="14.7109375" style="69" customWidth="1"/>
    <col min="2072" max="2072" width="1.7109375" style="69" customWidth="1"/>
    <col min="2073" max="2308" width="10.7109375" style="69"/>
    <col min="2309" max="2309" width="46.5703125" style="69" customWidth="1"/>
    <col min="2310" max="2310" width="2.5703125" style="69" customWidth="1"/>
    <col min="2311" max="2311" width="14.7109375" style="69" customWidth="1"/>
    <col min="2312" max="2312" width="2.7109375" style="69" customWidth="1"/>
    <col min="2313" max="2313" width="14.7109375" style="69" customWidth="1"/>
    <col min="2314" max="2314" width="2.7109375" style="69" customWidth="1"/>
    <col min="2315" max="2315" width="14.7109375" style="69" customWidth="1"/>
    <col min="2316" max="2316" width="2.7109375" style="69" customWidth="1"/>
    <col min="2317" max="2317" width="14.7109375" style="69" customWidth="1"/>
    <col min="2318" max="2318" width="2.7109375" style="69" customWidth="1"/>
    <col min="2319" max="2319" width="14.7109375" style="69" customWidth="1"/>
    <col min="2320" max="2320" width="2.7109375" style="69" customWidth="1"/>
    <col min="2321" max="2321" width="14.7109375" style="69" customWidth="1"/>
    <col min="2322" max="2322" width="2.7109375" style="69" customWidth="1"/>
    <col min="2323" max="2323" width="14.7109375" style="69" customWidth="1"/>
    <col min="2324" max="2324" width="2.7109375" style="69" customWidth="1"/>
    <col min="2325" max="2325" width="14.7109375" style="69" customWidth="1"/>
    <col min="2326" max="2326" width="2.7109375" style="69" customWidth="1"/>
    <col min="2327" max="2327" width="14.7109375" style="69" customWidth="1"/>
    <col min="2328" max="2328" width="1.7109375" style="69" customWidth="1"/>
    <col min="2329" max="2564" width="10.7109375" style="69"/>
    <col min="2565" max="2565" width="46.5703125" style="69" customWidth="1"/>
    <col min="2566" max="2566" width="2.5703125" style="69" customWidth="1"/>
    <col min="2567" max="2567" width="14.7109375" style="69" customWidth="1"/>
    <col min="2568" max="2568" width="2.7109375" style="69" customWidth="1"/>
    <col min="2569" max="2569" width="14.7109375" style="69" customWidth="1"/>
    <col min="2570" max="2570" width="2.7109375" style="69" customWidth="1"/>
    <col min="2571" max="2571" width="14.7109375" style="69" customWidth="1"/>
    <col min="2572" max="2572" width="2.7109375" style="69" customWidth="1"/>
    <col min="2573" max="2573" width="14.7109375" style="69" customWidth="1"/>
    <col min="2574" max="2574" width="2.7109375" style="69" customWidth="1"/>
    <col min="2575" max="2575" width="14.7109375" style="69" customWidth="1"/>
    <col min="2576" max="2576" width="2.7109375" style="69" customWidth="1"/>
    <col min="2577" max="2577" width="14.7109375" style="69" customWidth="1"/>
    <col min="2578" max="2578" width="2.7109375" style="69" customWidth="1"/>
    <col min="2579" max="2579" width="14.7109375" style="69" customWidth="1"/>
    <col min="2580" max="2580" width="2.7109375" style="69" customWidth="1"/>
    <col min="2581" max="2581" width="14.7109375" style="69" customWidth="1"/>
    <col min="2582" max="2582" width="2.7109375" style="69" customWidth="1"/>
    <col min="2583" max="2583" width="14.7109375" style="69" customWidth="1"/>
    <col min="2584" max="2584" width="1.7109375" style="69" customWidth="1"/>
    <col min="2585" max="2820" width="10.7109375" style="69"/>
    <col min="2821" max="2821" width="46.5703125" style="69" customWidth="1"/>
    <col min="2822" max="2822" width="2.5703125" style="69" customWidth="1"/>
    <col min="2823" max="2823" width="14.7109375" style="69" customWidth="1"/>
    <col min="2824" max="2824" width="2.7109375" style="69" customWidth="1"/>
    <col min="2825" max="2825" width="14.7109375" style="69" customWidth="1"/>
    <col min="2826" max="2826" width="2.7109375" style="69" customWidth="1"/>
    <col min="2827" max="2827" width="14.7109375" style="69" customWidth="1"/>
    <col min="2828" max="2828" width="2.7109375" style="69" customWidth="1"/>
    <col min="2829" max="2829" width="14.7109375" style="69" customWidth="1"/>
    <col min="2830" max="2830" width="2.7109375" style="69" customWidth="1"/>
    <col min="2831" max="2831" width="14.7109375" style="69" customWidth="1"/>
    <col min="2832" max="2832" width="2.7109375" style="69" customWidth="1"/>
    <col min="2833" max="2833" width="14.7109375" style="69" customWidth="1"/>
    <col min="2834" max="2834" width="2.7109375" style="69" customWidth="1"/>
    <col min="2835" max="2835" width="14.7109375" style="69" customWidth="1"/>
    <col min="2836" max="2836" width="2.7109375" style="69" customWidth="1"/>
    <col min="2837" max="2837" width="14.7109375" style="69" customWidth="1"/>
    <col min="2838" max="2838" width="2.7109375" style="69" customWidth="1"/>
    <col min="2839" max="2839" width="14.7109375" style="69" customWidth="1"/>
    <col min="2840" max="2840" width="1.7109375" style="69" customWidth="1"/>
    <col min="2841" max="3076" width="10.7109375" style="69"/>
    <col min="3077" max="3077" width="46.5703125" style="69" customWidth="1"/>
    <col min="3078" max="3078" width="2.5703125" style="69" customWidth="1"/>
    <col min="3079" max="3079" width="14.7109375" style="69" customWidth="1"/>
    <col min="3080" max="3080" width="2.7109375" style="69" customWidth="1"/>
    <col min="3081" max="3081" width="14.7109375" style="69" customWidth="1"/>
    <col min="3082" max="3082" width="2.7109375" style="69" customWidth="1"/>
    <col min="3083" max="3083" width="14.7109375" style="69" customWidth="1"/>
    <col min="3084" max="3084" width="2.7109375" style="69" customWidth="1"/>
    <col min="3085" max="3085" width="14.7109375" style="69" customWidth="1"/>
    <col min="3086" max="3086" width="2.7109375" style="69" customWidth="1"/>
    <col min="3087" max="3087" width="14.7109375" style="69" customWidth="1"/>
    <col min="3088" max="3088" width="2.7109375" style="69" customWidth="1"/>
    <col min="3089" max="3089" width="14.7109375" style="69" customWidth="1"/>
    <col min="3090" max="3090" width="2.7109375" style="69" customWidth="1"/>
    <col min="3091" max="3091" width="14.7109375" style="69" customWidth="1"/>
    <col min="3092" max="3092" width="2.7109375" style="69" customWidth="1"/>
    <col min="3093" max="3093" width="14.7109375" style="69" customWidth="1"/>
    <col min="3094" max="3094" width="2.7109375" style="69" customWidth="1"/>
    <col min="3095" max="3095" width="14.7109375" style="69" customWidth="1"/>
    <col min="3096" max="3096" width="1.7109375" style="69" customWidth="1"/>
    <col min="3097" max="3332" width="10.7109375" style="69"/>
    <col min="3333" max="3333" width="46.5703125" style="69" customWidth="1"/>
    <col min="3334" max="3334" width="2.5703125" style="69" customWidth="1"/>
    <col min="3335" max="3335" width="14.7109375" style="69" customWidth="1"/>
    <col min="3336" max="3336" width="2.7109375" style="69" customWidth="1"/>
    <col min="3337" max="3337" width="14.7109375" style="69" customWidth="1"/>
    <col min="3338" max="3338" width="2.7109375" style="69" customWidth="1"/>
    <col min="3339" max="3339" width="14.7109375" style="69" customWidth="1"/>
    <col min="3340" max="3340" width="2.7109375" style="69" customWidth="1"/>
    <col min="3341" max="3341" width="14.7109375" style="69" customWidth="1"/>
    <col min="3342" max="3342" width="2.7109375" style="69" customWidth="1"/>
    <col min="3343" max="3343" width="14.7109375" style="69" customWidth="1"/>
    <col min="3344" max="3344" width="2.7109375" style="69" customWidth="1"/>
    <col min="3345" max="3345" width="14.7109375" style="69" customWidth="1"/>
    <col min="3346" max="3346" width="2.7109375" style="69" customWidth="1"/>
    <col min="3347" max="3347" width="14.7109375" style="69" customWidth="1"/>
    <col min="3348" max="3348" width="2.7109375" style="69" customWidth="1"/>
    <col min="3349" max="3349" width="14.7109375" style="69" customWidth="1"/>
    <col min="3350" max="3350" width="2.7109375" style="69" customWidth="1"/>
    <col min="3351" max="3351" width="14.7109375" style="69" customWidth="1"/>
    <col min="3352" max="3352" width="1.7109375" style="69" customWidth="1"/>
    <col min="3353" max="3588" width="10.7109375" style="69"/>
    <col min="3589" max="3589" width="46.5703125" style="69" customWidth="1"/>
    <col min="3590" max="3590" width="2.5703125" style="69" customWidth="1"/>
    <col min="3591" max="3591" width="14.7109375" style="69" customWidth="1"/>
    <col min="3592" max="3592" width="2.7109375" style="69" customWidth="1"/>
    <col min="3593" max="3593" width="14.7109375" style="69" customWidth="1"/>
    <col min="3594" max="3594" width="2.7109375" style="69" customWidth="1"/>
    <col min="3595" max="3595" width="14.7109375" style="69" customWidth="1"/>
    <col min="3596" max="3596" width="2.7109375" style="69" customWidth="1"/>
    <col min="3597" max="3597" width="14.7109375" style="69" customWidth="1"/>
    <col min="3598" max="3598" width="2.7109375" style="69" customWidth="1"/>
    <col min="3599" max="3599" width="14.7109375" style="69" customWidth="1"/>
    <col min="3600" max="3600" width="2.7109375" style="69" customWidth="1"/>
    <col min="3601" max="3601" width="14.7109375" style="69" customWidth="1"/>
    <col min="3602" max="3602" width="2.7109375" style="69" customWidth="1"/>
    <col min="3603" max="3603" width="14.7109375" style="69" customWidth="1"/>
    <col min="3604" max="3604" width="2.7109375" style="69" customWidth="1"/>
    <col min="3605" max="3605" width="14.7109375" style="69" customWidth="1"/>
    <col min="3606" max="3606" width="2.7109375" style="69" customWidth="1"/>
    <col min="3607" max="3607" width="14.7109375" style="69" customWidth="1"/>
    <col min="3608" max="3608" width="1.7109375" style="69" customWidth="1"/>
    <col min="3609" max="3844" width="10.7109375" style="69"/>
    <col min="3845" max="3845" width="46.5703125" style="69" customWidth="1"/>
    <col min="3846" max="3846" width="2.5703125" style="69" customWidth="1"/>
    <col min="3847" max="3847" width="14.7109375" style="69" customWidth="1"/>
    <col min="3848" max="3848" width="2.7109375" style="69" customWidth="1"/>
    <col min="3849" max="3849" width="14.7109375" style="69" customWidth="1"/>
    <col min="3850" max="3850" width="2.7109375" style="69" customWidth="1"/>
    <col min="3851" max="3851" width="14.7109375" style="69" customWidth="1"/>
    <col min="3852" max="3852" width="2.7109375" style="69" customWidth="1"/>
    <col min="3853" max="3853" width="14.7109375" style="69" customWidth="1"/>
    <col min="3854" max="3854" width="2.7109375" style="69" customWidth="1"/>
    <col min="3855" max="3855" width="14.7109375" style="69" customWidth="1"/>
    <col min="3856" max="3856" width="2.7109375" style="69" customWidth="1"/>
    <col min="3857" max="3857" width="14.7109375" style="69" customWidth="1"/>
    <col min="3858" max="3858" width="2.7109375" style="69" customWidth="1"/>
    <col min="3859" max="3859" width="14.7109375" style="69" customWidth="1"/>
    <col min="3860" max="3860" width="2.7109375" style="69" customWidth="1"/>
    <col min="3861" max="3861" width="14.7109375" style="69" customWidth="1"/>
    <col min="3862" max="3862" width="2.7109375" style="69" customWidth="1"/>
    <col min="3863" max="3863" width="14.7109375" style="69" customWidth="1"/>
    <col min="3864" max="3864" width="1.7109375" style="69" customWidth="1"/>
    <col min="3865" max="4100" width="10.7109375" style="69"/>
    <col min="4101" max="4101" width="46.5703125" style="69" customWidth="1"/>
    <col min="4102" max="4102" width="2.5703125" style="69" customWidth="1"/>
    <col min="4103" max="4103" width="14.7109375" style="69" customWidth="1"/>
    <col min="4104" max="4104" width="2.7109375" style="69" customWidth="1"/>
    <col min="4105" max="4105" width="14.7109375" style="69" customWidth="1"/>
    <col min="4106" max="4106" width="2.7109375" style="69" customWidth="1"/>
    <col min="4107" max="4107" width="14.7109375" style="69" customWidth="1"/>
    <col min="4108" max="4108" width="2.7109375" style="69" customWidth="1"/>
    <col min="4109" max="4109" width="14.7109375" style="69" customWidth="1"/>
    <col min="4110" max="4110" width="2.7109375" style="69" customWidth="1"/>
    <col min="4111" max="4111" width="14.7109375" style="69" customWidth="1"/>
    <col min="4112" max="4112" width="2.7109375" style="69" customWidth="1"/>
    <col min="4113" max="4113" width="14.7109375" style="69" customWidth="1"/>
    <col min="4114" max="4114" width="2.7109375" style="69" customWidth="1"/>
    <col min="4115" max="4115" width="14.7109375" style="69" customWidth="1"/>
    <col min="4116" max="4116" width="2.7109375" style="69" customWidth="1"/>
    <col min="4117" max="4117" width="14.7109375" style="69" customWidth="1"/>
    <col min="4118" max="4118" width="2.7109375" style="69" customWidth="1"/>
    <col min="4119" max="4119" width="14.7109375" style="69" customWidth="1"/>
    <col min="4120" max="4120" width="1.7109375" style="69" customWidth="1"/>
    <col min="4121" max="4356" width="10.7109375" style="69"/>
    <col min="4357" max="4357" width="46.5703125" style="69" customWidth="1"/>
    <col min="4358" max="4358" width="2.5703125" style="69" customWidth="1"/>
    <col min="4359" max="4359" width="14.7109375" style="69" customWidth="1"/>
    <col min="4360" max="4360" width="2.7109375" style="69" customWidth="1"/>
    <col min="4361" max="4361" width="14.7109375" style="69" customWidth="1"/>
    <col min="4362" max="4362" width="2.7109375" style="69" customWidth="1"/>
    <col min="4363" max="4363" width="14.7109375" style="69" customWidth="1"/>
    <col min="4364" max="4364" width="2.7109375" style="69" customWidth="1"/>
    <col min="4365" max="4365" width="14.7109375" style="69" customWidth="1"/>
    <col min="4366" max="4366" width="2.7109375" style="69" customWidth="1"/>
    <col min="4367" max="4367" width="14.7109375" style="69" customWidth="1"/>
    <col min="4368" max="4368" width="2.7109375" style="69" customWidth="1"/>
    <col min="4369" max="4369" width="14.7109375" style="69" customWidth="1"/>
    <col min="4370" max="4370" width="2.7109375" style="69" customWidth="1"/>
    <col min="4371" max="4371" width="14.7109375" style="69" customWidth="1"/>
    <col min="4372" max="4372" width="2.7109375" style="69" customWidth="1"/>
    <col min="4373" max="4373" width="14.7109375" style="69" customWidth="1"/>
    <col min="4374" max="4374" width="2.7109375" style="69" customWidth="1"/>
    <col min="4375" max="4375" width="14.7109375" style="69" customWidth="1"/>
    <col min="4376" max="4376" width="1.7109375" style="69" customWidth="1"/>
    <col min="4377" max="4612" width="10.7109375" style="69"/>
    <col min="4613" max="4613" width="46.5703125" style="69" customWidth="1"/>
    <col min="4614" max="4614" width="2.5703125" style="69" customWidth="1"/>
    <col min="4615" max="4615" width="14.7109375" style="69" customWidth="1"/>
    <col min="4616" max="4616" width="2.7109375" style="69" customWidth="1"/>
    <col min="4617" max="4617" width="14.7109375" style="69" customWidth="1"/>
    <col min="4618" max="4618" width="2.7109375" style="69" customWidth="1"/>
    <col min="4619" max="4619" width="14.7109375" style="69" customWidth="1"/>
    <col min="4620" max="4620" width="2.7109375" style="69" customWidth="1"/>
    <col min="4621" max="4621" width="14.7109375" style="69" customWidth="1"/>
    <col min="4622" max="4622" width="2.7109375" style="69" customWidth="1"/>
    <col min="4623" max="4623" width="14.7109375" style="69" customWidth="1"/>
    <col min="4624" max="4624" width="2.7109375" style="69" customWidth="1"/>
    <col min="4625" max="4625" width="14.7109375" style="69" customWidth="1"/>
    <col min="4626" max="4626" width="2.7109375" style="69" customWidth="1"/>
    <col min="4627" max="4627" width="14.7109375" style="69" customWidth="1"/>
    <col min="4628" max="4628" width="2.7109375" style="69" customWidth="1"/>
    <col min="4629" max="4629" width="14.7109375" style="69" customWidth="1"/>
    <col min="4630" max="4630" width="2.7109375" style="69" customWidth="1"/>
    <col min="4631" max="4631" width="14.7109375" style="69" customWidth="1"/>
    <col min="4632" max="4632" width="1.7109375" style="69" customWidth="1"/>
    <col min="4633" max="4868" width="10.7109375" style="69"/>
    <col min="4869" max="4869" width="46.5703125" style="69" customWidth="1"/>
    <col min="4870" max="4870" width="2.5703125" style="69" customWidth="1"/>
    <col min="4871" max="4871" width="14.7109375" style="69" customWidth="1"/>
    <col min="4872" max="4872" width="2.7109375" style="69" customWidth="1"/>
    <col min="4873" max="4873" width="14.7109375" style="69" customWidth="1"/>
    <col min="4874" max="4874" width="2.7109375" style="69" customWidth="1"/>
    <col min="4875" max="4875" width="14.7109375" style="69" customWidth="1"/>
    <col min="4876" max="4876" width="2.7109375" style="69" customWidth="1"/>
    <col min="4877" max="4877" width="14.7109375" style="69" customWidth="1"/>
    <col min="4878" max="4878" width="2.7109375" style="69" customWidth="1"/>
    <col min="4879" max="4879" width="14.7109375" style="69" customWidth="1"/>
    <col min="4880" max="4880" width="2.7109375" style="69" customWidth="1"/>
    <col min="4881" max="4881" width="14.7109375" style="69" customWidth="1"/>
    <col min="4882" max="4882" width="2.7109375" style="69" customWidth="1"/>
    <col min="4883" max="4883" width="14.7109375" style="69" customWidth="1"/>
    <col min="4884" max="4884" width="2.7109375" style="69" customWidth="1"/>
    <col min="4885" max="4885" width="14.7109375" style="69" customWidth="1"/>
    <col min="4886" max="4886" width="2.7109375" style="69" customWidth="1"/>
    <col min="4887" max="4887" width="14.7109375" style="69" customWidth="1"/>
    <col min="4888" max="4888" width="1.7109375" style="69" customWidth="1"/>
    <col min="4889" max="5124" width="10.7109375" style="69"/>
    <col min="5125" max="5125" width="46.5703125" style="69" customWidth="1"/>
    <col min="5126" max="5126" width="2.5703125" style="69" customWidth="1"/>
    <col min="5127" max="5127" width="14.7109375" style="69" customWidth="1"/>
    <col min="5128" max="5128" width="2.7109375" style="69" customWidth="1"/>
    <col min="5129" max="5129" width="14.7109375" style="69" customWidth="1"/>
    <col min="5130" max="5130" width="2.7109375" style="69" customWidth="1"/>
    <col min="5131" max="5131" width="14.7109375" style="69" customWidth="1"/>
    <col min="5132" max="5132" width="2.7109375" style="69" customWidth="1"/>
    <col min="5133" max="5133" width="14.7109375" style="69" customWidth="1"/>
    <col min="5134" max="5134" width="2.7109375" style="69" customWidth="1"/>
    <col min="5135" max="5135" width="14.7109375" style="69" customWidth="1"/>
    <col min="5136" max="5136" width="2.7109375" style="69" customWidth="1"/>
    <col min="5137" max="5137" width="14.7109375" style="69" customWidth="1"/>
    <col min="5138" max="5138" width="2.7109375" style="69" customWidth="1"/>
    <col min="5139" max="5139" width="14.7109375" style="69" customWidth="1"/>
    <col min="5140" max="5140" width="2.7109375" style="69" customWidth="1"/>
    <col min="5141" max="5141" width="14.7109375" style="69" customWidth="1"/>
    <col min="5142" max="5142" width="2.7109375" style="69" customWidth="1"/>
    <col min="5143" max="5143" width="14.7109375" style="69" customWidth="1"/>
    <col min="5144" max="5144" width="1.7109375" style="69" customWidth="1"/>
    <col min="5145" max="5380" width="10.7109375" style="69"/>
    <col min="5381" max="5381" width="46.5703125" style="69" customWidth="1"/>
    <col min="5382" max="5382" width="2.5703125" style="69" customWidth="1"/>
    <col min="5383" max="5383" width="14.7109375" style="69" customWidth="1"/>
    <col min="5384" max="5384" width="2.7109375" style="69" customWidth="1"/>
    <col min="5385" max="5385" width="14.7109375" style="69" customWidth="1"/>
    <col min="5386" max="5386" width="2.7109375" style="69" customWidth="1"/>
    <col min="5387" max="5387" width="14.7109375" style="69" customWidth="1"/>
    <col min="5388" max="5388" width="2.7109375" style="69" customWidth="1"/>
    <col min="5389" max="5389" width="14.7109375" style="69" customWidth="1"/>
    <col min="5390" max="5390" width="2.7109375" style="69" customWidth="1"/>
    <col min="5391" max="5391" width="14.7109375" style="69" customWidth="1"/>
    <col min="5392" max="5392" width="2.7109375" style="69" customWidth="1"/>
    <col min="5393" max="5393" width="14.7109375" style="69" customWidth="1"/>
    <col min="5394" max="5394" width="2.7109375" style="69" customWidth="1"/>
    <col min="5395" max="5395" width="14.7109375" style="69" customWidth="1"/>
    <col min="5396" max="5396" width="2.7109375" style="69" customWidth="1"/>
    <col min="5397" max="5397" width="14.7109375" style="69" customWidth="1"/>
    <col min="5398" max="5398" width="2.7109375" style="69" customWidth="1"/>
    <col min="5399" max="5399" width="14.7109375" style="69" customWidth="1"/>
    <col min="5400" max="5400" width="1.7109375" style="69" customWidth="1"/>
    <col min="5401" max="5636" width="10.7109375" style="69"/>
    <col min="5637" max="5637" width="46.5703125" style="69" customWidth="1"/>
    <col min="5638" max="5638" width="2.5703125" style="69" customWidth="1"/>
    <col min="5639" max="5639" width="14.7109375" style="69" customWidth="1"/>
    <col min="5640" max="5640" width="2.7109375" style="69" customWidth="1"/>
    <col min="5641" max="5641" width="14.7109375" style="69" customWidth="1"/>
    <col min="5642" max="5642" width="2.7109375" style="69" customWidth="1"/>
    <col min="5643" max="5643" width="14.7109375" style="69" customWidth="1"/>
    <col min="5644" max="5644" width="2.7109375" style="69" customWidth="1"/>
    <col min="5645" max="5645" width="14.7109375" style="69" customWidth="1"/>
    <col min="5646" max="5646" width="2.7109375" style="69" customWidth="1"/>
    <col min="5647" max="5647" width="14.7109375" style="69" customWidth="1"/>
    <col min="5648" max="5648" width="2.7109375" style="69" customWidth="1"/>
    <col min="5649" max="5649" width="14.7109375" style="69" customWidth="1"/>
    <col min="5650" max="5650" width="2.7109375" style="69" customWidth="1"/>
    <col min="5651" max="5651" width="14.7109375" style="69" customWidth="1"/>
    <col min="5652" max="5652" width="2.7109375" style="69" customWidth="1"/>
    <col min="5653" max="5653" width="14.7109375" style="69" customWidth="1"/>
    <col min="5654" max="5654" width="2.7109375" style="69" customWidth="1"/>
    <col min="5655" max="5655" width="14.7109375" style="69" customWidth="1"/>
    <col min="5656" max="5656" width="1.7109375" style="69" customWidth="1"/>
    <col min="5657" max="5892" width="10.7109375" style="69"/>
    <col min="5893" max="5893" width="46.5703125" style="69" customWidth="1"/>
    <col min="5894" max="5894" width="2.5703125" style="69" customWidth="1"/>
    <col min="5895" max="5895" width="14.7109375" style="69" customWidth="1"/>
    <col min="5896" max="5896" width="2.7109375" style="69" customWidth="1"/>
    <col min="5897" max="5897" width="14.7109375" style="69" customWidth="1"/>
    <col min="5898" max="5898" width="2.7109375" style="69" customWidth="1"/>
    <col min="5899" max="5899" width="14.7109375" style="69" customWidth="1"/>
    <col min="5900" max="5900" width="2.7109375" style="69" customWidth="1"/>
    <col min="5901" max="5901" width="14.7109375" style="69" customWidth="1"/>
    <col min="5902" max="5902" width="2.7109375" style="69" customWidth="1"/>
    <col min="5903" max="5903" width="14.7109375" style="69" customWidth="1"/>
    <col min="5904" max="5904" width="2.7109375" style="69" customWidth="1"/>
    <col min="5905" max="5905" width="14.7109375" style="69" customWidth="1"/>
    <col min="5906" max="5906" width="2.7109375" style="69" customWidth="1"/>
    <col min="5907" max="5907" width="14.7109375" style="69" customWidth="1"/>
    <col min="5908" max="5908" width="2.7109375" style="69" customWidth="1"/>
    <col min="5909" max="5909" width="14.7109375" style="69" customWidth="1"/>
    <col min="5910" max="5910" width="2.7109375" style="69" customWidth="1"/>
    <col min="5911" max="5911" width="14.7109375" style="69" customWidth="1"/>
    <col min="5912" max="5912" width="1.7109375" style="69" customWidth="1"/>
    <col min="5913" max="6148" width="10.7109375" style="69"/>
    <col min="6149" max="6149" width="46.5703125" style="69" customWidth="1"/>
    <col min="6150" max="6150" width="2.5703125" style="69" customWidth="1"/>
    <col min="6151" max="6151" width="14.7109375" style="69" customWidth="1"/>
    <col min="6152" max="6152" width="2.7109375" style="69" customWidth="1"/>
    <col min="6153" max="6153" width="14.7109375" style="69" customWidth="1"/>
    <col min="6154" max="6154" width="2.7109375" style="69" customWidth="1"/>
    <col min="6155" max="6155" width="14.7109375" style="69" customWidth="1"/>
    <col min="6156" max="6156" width="2.7109375" style="69" customWidth="1"/>
    <col min="6157" max="6157" width="14.7109375" style="69" customWidth="1"/>
    <col min="6158" max="6158" width="2.7109375" style="69" customWidth="1"/>
    <col min="6159" max="6159" width="14.7109375" style="69" customWidth="1"/>
    <col min="6160" max="6160" width="2.7109375" style="69" customWidth="1"/>
    <col min="6161" max="6161" width="14.7109375" style="69" customWidth="1"/>
    <col min="6162" max="6162" width="2.7109375" style="69" customWidth="1"/>
    <col min="6163" max="6163" width="14.7109375" style="69" customWidth="1"/>
    <col min="6164" max="6164" width="2.7109375" style="69" customWidth="1"/>
    <col min="6165" max="6165" width="14.7109375" style="69" customWidth="1"/>
    <col min="6166" max="6166" width="2.7109375" style="69" customWidth="1"/>
    <col min="6167" max="6167" width="14.7109375" style="69" customWidth="1"/>
    <col min="6168" max="6168" width="1.7109375" style="69" customWidth="1"/>
    <col min="6169" max="6404" width="10.7109375" style="69"/>
    <col min="6405" max="6405" width="46.5703125" style="69" customWidth="1"/>
    <col min="6406" max="6406" width="2.5703125" style="69" customWidth="1"/>
    <col min="6407" max="6407" width="14.7109375" style="69" customWidth="1"/>
    <col min="6408" max="6408" width="2.7109375" style="69" customWidth="1"/>
    <col min="6409" max="6409" width="14.7109375" style="69" customWidth="1"/>
    <col min="6410" max="6410" width="2.7109375" style="69" customWidth="1"/>
    <col min="6411" max="6411" width="14.7109375" style="69" customWidth="1"/>
    <col min="6412" max="6412" width="2.7109375" style="69" customWidth="1"/>
    <col min="6413" max="6413" width="14.7109375" style="69" customWidth="1"/>
    <col min="6414" max="6414" width="2.7109375" style="69" customWidth="1"/>
    <col min="6415" max="6415" width="14.7109375" style="69" customWidth="1"/>
    <col min="6416" max="6416" width="2.7109375" style="69" customWidth="1"/>
    <col min="6417" max="6417" width="14.7109375" style="69" customWidth="1"/>
    <col min="6418" max="6418" width="2.7109375" style="69" customWidth="1"/>
    <col min="6419" max="6419" width="14.7109375" style="69" customWidth="1"/>
    <col min="6420" max="6420" width="2.7109375" style="69" customWidth="1"/>
    <col min="6421" max="6421" width="14.7109375" style="69" customWidth="1"/>
    <col min="6422" max="6422" width="2.7109375" style="69" customWidth="1"/>
    <col min="6423" max="6423" width="14.7109375" style="69" customWidth="1"/>
    <col min="6424" max="6424" width="1.7109375" style="69" customWidth="1"/>
    <col min="6425" max="6660" width="10.7109375" style="69"/>
    <col min="6661" max="6661" width="46.5703125" style="69" customWidth="1"/>
    <col min="6662" max="6662" width="2.5703125" style="69" customWidth="1"/>
    <col min="6663" max="6663" width="14.7109375" style="69" customWidth="1"/>
    <col min="6664" max="6664" width="2.7109375" style="69" customWidth="1"/>
    <col min="6665" max="6665" width="14.7109375" style="69" customWidth="1"/>
    <col min="6666" max="6666" width="2.7109375" style="69" customWidth="1"/>
    <col min="6667" max="6667" width="14.7109375" style="69" customWidth="1"/>
    <col min="6668" max="6668" width="2.7109375" style="69" customWidth="1"/>
    <col min="6669" max="6669" width="14.7109375" style="69" customWidth="1"/>
    <col min="6670" max="6670" width="2.7109375" style="69" customWidth="1"/>
    <col min="6671" max="6671" width="14.7109375" style="69" customWidth="1"/>
    <col min="6672" max="6672" width="2.7109375" style="69" customWidth="1"/>
    <col min="6673" max="6673" width="14.7109375" style="69" customWidth="1"/>
    <col min="6674" max="6674" width="2.7109375" style="69" customWidth="1"/>
    <col min="6675" max="6675" width="14.7109375" style="69" customWidth="1"/>
    <col min="6676" max="6676" width="2.7109375" style="69" customWidth="1"/>
    <col min="6677" max="6677" width="14.7109375" style="69" customWidth="1"/>
    <col min="6678" max="6678" width="2.7109375" style="69" customWidth="1"/>
    <col min="6679" max="6679" width="14.7109375" style="69" customWidth="1"/>
    <col min="6680" max="6680" width="1.7109375" style="69" customWidth="1"/>
    <col min="6681" max="6916" width="10.7109375" style="69"/>
    <col min="6917" max="6917" width="46.5703125" style="69" customWidth="1"/>
    <col min="6918" max="6918" width="2.5703125" style="69" customWidth="1"/>
    <col min="6919" max="6919" width="14.7109375" style="69" customWidth="1"/>
    <col min="6920" max="6920" width="2.7109375" style="69" customWidth="1"/>
    <col min="6921" max="6921" width="14.7109375" style="69" customWidth="1"/>
    <col min="6922" max="6922" width="2.7109375" style="69" customWidth="1"/>
    <col min="6923" max="6923" width="14.7109375" style="69" customWidth="1"/>
    <col min="6924" max="6924" width="2.7109375" style="69" customWidth="1"/>
    <col min="6925" max="6925" width="14.7109375" style="69" customWidth="1"/>
    <col min="6926" max="6926" width="2.7109375" style="69" customWidth="1"/>
    <col min="6927" max="6927" width="14.7109375" style="69" customWidth="1"/>
    <col min="6928" max="6928" width="2.7109375" style="69" customWidth="1"/>
    <col min="6929" max="6929" width="14.7109375" style="69" customWidth="1"/>
    <col min="6930" max="6930" width="2.7109375" style="69" customWidth="1"/>
    <col min="6931" max="6931" width="14.7109375" style="69" customWidth="1"/>
    <col min="6932" max="6932" width="2.7109375" style="69" customWidth="1"/>
    <col min="6933" max="6933" width="14.7109375" style="69" customWidth="1"/>
    <col min="6934" max="6934" width="2.7109375" style="69" customWidth="1"/>
    <col min="6935" max="6935" width="14.7109375" style="69" customWidth="1"/>
    <col min="6936" max="6936" width="1.7109375" style="69" customWidth="1"/>
    <col min="6937" max="7172" width="10.7109375" style="69"/>
    <col min="7173" max="7173" width="46.5703125" style="69" customWidth="1"/>
    <col min="7174" max="7174" width="2.5703125" style="69" customWidth="1"/>
    <col min="7175" max="7175" width="14.7109375" style="69" customWidth="1"/>
    <col min="7176" max="7176" width="2.7109375" style="69" customWidth="1"/>
    <col min="7177" max="7177" width="14.7109375" style="69" customWidth="1"/>
    <col min="7178" max="7178" width="2.7109375" style="69" customWidth="1"/>
    <col min="7179" max="7179" width="14.7109375" style="69" customWidth="1"/>
    <col min="7180" max="7180" width="2.7109375" style="69" customWidth="1"/>
    <col min="7181" max="7181" width="14.7109375" style="69" customWidth="1"/>
    <col min="7182" max="7182" width="2.7109375" style="69" customWidth="1"/>
    <col min="7183" max="7183" width="14.7109375" style="69" customWidth="1"/>
    <col min="7184" max="7184" width="2.7109375" style="69" customWidth="1"/>
    <col min="7185" max="7185" width="14.7109375" style="69" customWidth="1"/>
    <col min="7186" max="7186" width="2.7109375" style="69" customWidth="1"/>
    <col min="7187" max="7187" width="14.7109375" style="69" customWidth="1"/>
    <col min="7188" max="7188" width="2.7109375" style="69" customWidth="1"/>
    <col min="7189" max="7189" width="14.7109375" style="69" customWidth="1"/>
    <col min="7190" max="7190" width="2.7109375" style="69" customWidth="1"/>
    <col min="7191" max="7191" width="14.7109375" style="69" customWidth="1"/>
    <col min="7192" max="7192" width="1.7109375" style="69" customWidth="1"/>
    <col min="7193" max="7428" width="10.7109375" style="69"/>
    <col min="7429" max="7429" width="46.5703125" style="69" customWidth="1"/>
    <col min="7430" max="7430" width="2.5703125" style="69" customWidth="1"/>
    <col min="7431" max="7431" width="14.7109375" style="69" customWidth="1"/>
    <col min="7432" max="7432" width="2.7109375" style="69" customWidth="1"/>
    <col min="7433" max="7433" width="14.7109375" style="69" customWidth="1"/>
    <col min="7434" max="7434" width="2.7109375" style="69" customWidth="1"/>
    <col min="7435" max="7435" width="14.7109375" style="69" customWidth="1"/>
    <col min="7436" max="7436" width="2.7109375" style="69" customWidth="1"/>
    <col min="7437" max="7437" width="14.7109375" style="69" customWidth="1"/>
    <col min="7438" max="7438" width="2.7109375" style="69" customWidth="1"/>
    <col min="7439" max="7439" width="14.7109375" style="69" customWidth="1"/>
    <col min="7440" max="7440" width="2.7109375" style="69" customWidth="1"/>
    <col min="7441" max="7441" width="14.7109375" style="69" customWidth="1"/>
    <col min="7442" max="7442" width="2.7109375" style="69" customWidth="1"/>
    <col min="7443" max="7443" width="14.7109375" style="69" customWidth="1"/>
    <col min="7444" max="7444" width="2.7109375" style="69" customWidth="1"/>
    <col min="7445" max="7445" width="14.7109375" style="69" customWidth="1"/>
    <col min="7446" max="7446" width="2.7109375" style="69" customWidth="1"/>
    <col min="7447" max="7447" width="14.7109375" style="69" customWidth="1"/>
    <col min="7448" max="7448" width="1.7109375" style="69" customWidth="1"/>
    <col min="7449" max="7684" width="10.7109375" style="69"/>
    <col min="7685" max="7685" width="46.5703125" style="69" customWidth="1"/>
    <col min="7686" max="7686" width="2.5703125" style="69" customWidth="1"/>
    <col min="7687" max="7687" width="14.7109375" style="69" customWidth="1"/>
    <col min="7688" max="7688" width="2.7109375" style="69" customWidth="1"/>
    <col min="7689" max="7689" width="14.7109375" style="69" customWidth="1"/>
    <col min="7690" max="7690" width="2.7109375" style="69" customWidth="1"/>
    <col min="7691" max="7691" width="14.7109375" style="69" customWidth="1"/>
    <col min="7692" max="7692" width="2.7109375" style="69" customWidth="1"/>
    <col min="7693" max="7693" width="14.7109375" style="69" customWidth="1"/>
    <col min="7694" max="7694" width="2.7109375" style="69" customWidth="1"/>
    <col min="7695" max="7695" width="14.7109375" style="69" customWidth="1"/>
    <col min="7696" max="7696" width="2.7109375" style="69" customWidth="1"/>
    <col min="7697" max="7697" width="14.7109375" style="69" customWidth="1"/>
    <col min="7698" max="7698" width="2.7109375" style="69" customWidth="1"/>
    <col min="7699" max="7699" width="14.7109375" style="69" customWidth="1"/>
    <col min="7700" max="7700" width="2.7109375" style="69" customWidth="1"/>
    <col min="7701" max="7701" width="14.7109375" style="69" customWidth="1"/>
    <col min="7702" max="7702" width="2.7109375" style="69" customWidth="1"/>
    <col min="7703" max="7703" width="14.7109375" style="69" customWidth="1"/>
    <col min="7704" max="7704" width="1.7109375" style="69" customWidth="1"/>
    <col min="7705" max="7940" width="10.7109375" style="69"/>
    <col min="7941" max="7941" width="46.5703125" style="69" customWidth="1"/>
    <col min="7942" max="7942" width="2.5703125" style="69" customWidth="1"/>
    <col min="7943" max="7943" width="14.7109375" style="69" customWidth="1"/>
    <col min="7944" max="7944" width="2.7109375" style="69" customWidth="1"/>
    <col min="7945" max="7945" width="14.7109375" style="69" customWidth="1"/>
    <col min="7946" max="7946" width="2.7109375" style="69" customWidth="1"/>
    <col min="7947" max="7947" width="14.7109375" style="69" customWidth="1"/>
    <col min="7948" max="7948" width="2.7109375" style="69" customWidth="1"/>
    <col min="7949" max="7949" width="14.7109375" style="69" customWidth="1"/>
    <col min="7950" max="7950" width="2.7109375" style="69" customWidth="1"/>
    <col min="7951" max="7951" width="14.7109375" style="69" customWidth="1"/>
    <col min="7952" max="7952" width="2.7109375" style="69" customWidth="1"/>
    <col min="7953" max="7953" width="14.7109375" style="69" customWidth="1"/>
    <col min="7954" max="7954" width="2.7109375" style="69" customWidth="1"/>
    <col min="7955" max="7955" width="14.7109375" style="69" customWidth="1"/>
    <col min="7956" max="7956" width="2.7109375" style="69" customWidth="1"/>
    <col min="7957" max="7957" width="14.7109375" style="69" customWidth="1"/>
    <col min="7958" max="7958" width="2.7109375" style="69" customWidth="1"/>
    <col min="7959" max="7959" width="14.7109375" style="69" customWidth="1"/>
    <col min="7960" max="7960" width="1.7109375" style="69" customWidth="1"/>
    <col min="7961" max="8196" width="10.7109375" style="69"/>
    <col min="8197" max="8197" width="46.5703125" style="69" customWidth="1"/>
    <col min="8198" max="8198" width="2.5703125" style="69" customWidth="1"/>
    <col min="8199" max="8199" width="14.7109375" style="69" customWidth="1"/>
    <col min="8200" max="8200" width="2.7109375" style="69" customWidth="1"/>
    <col min="8201" max="8201" width="14.7109375" style="69" customWidth="1"/>
    <col min="8202" max="8202" width="2.7109375" style="69" customWidth="1"/>
    <col min="8203" max="8203" width="14.7109375" style="69" customWidth="1"/>
    <col min="8204" max="8204" width="2.7109375" style="69" customWidth="1"/>
    <col min="8205" max="8205" width="14.7109375" style="69" customWidth="1"/>
    <col min="8206" max="8206" width="2.7109375" style="69" customWidth="1"/>
    <col min="8207" max="8207" width="14.7109375" style="69" customWidth="1"/>
    <col min="8208" max="8208" width="2.7109375" style="69" customWidth="1"/>
    <col min="8209" max="8209" width="14.7109375" style="69" customWidth="1"/>
    <col min="8210" max="8210" width="2.7109375" style="69" customWidth="1"/>
    <col min="8211" max="8211" width="14.7109375" style="69" customWidth="1"/>
    <col min="8212" max="8212" width="2.7109375" style="69" customWidth="1"/>
    <col min="8213" max="8213" width="14.7109375" style="69" customWidth="1"/>
    <col min="8214" max="8214" width="2.7109375" style="69" customWidth="1"/>
    <col min="8215" max="8215" width="14.7109375" style="69" customWidth="1"/>
    <col min="8216" max="8216" width="1.7109375" style="69" customWidth="1"/>
    <col min="8217" max="8452" width="10.7109375" style="69"/>
    <col min="8453" max="8453" width="46.5703125" style="69" customWidth="1"/>
    <col min="8454" max="8454" width="2.5703125" style="69" customWidth="1"/>
    <col min="8455" max="8455" width="14.7109375" style="69" customWidth="1"/>
    <col min="8456" max="8456" width="2.7109375" style="69" customWidth="1"/>
    <col min="8457" max="8457" width="14.7109375" style="69" customWidth="1"/>
    <col min="8458" max="8458" width="2.7109375" style="69" customWidth="1"/>
    <col min="8459" max="8459" width="14.7109375" style="69" customWidth="1"/>
    <col min="8460" max="8460" width="2.7109375" style="69" customWidth="1"/>
    <col min="8461" max="8461" width="14.7109375" style="69" customWidth="1"/>
    <col min="8462" max="8462" width="2.7109375" style="69" customWidth="1"/>
    <col min="8463" max="8463" width="14.7109375" style="69" customWidth="1"/>
    <col min="8464" max="8464" width="2.7109375" style="69" customWidth="1"/>
    <col min="8465" max="8465" width="14.7109375" style="69" customWidth="1"/>
    <col min="8466" max="8466" width="2.7109375" style="69" customWidth="1"/>
    <col min="8467" max="8467" width="14.7109375" style="69" customWidth="1"/>
    <col min="8468" max="8468" width="2.7109375" style="69" customWidth="1"/>
    <col min="8469" max="8469" width="14.7109375" style="69" customWidth="1"/>
    <col min="8470" max="8470" width="2.7109375" style="69" customWidth="1"/>
    <col min="8471" max="8471" width="14.7109375" style="69" customWidth="1"/>
    <col min="8472" max="8472" width="1.7109375" style="69" customWidth="1"/>
    <col min="8473" max="8708" width="10.7109375" style="69"/>
    <col min="8709" max="8709" width="46.5703125" style="69" customWidth="1"/>
    <col min="8710" max="8710" width="2.5703125" style="69" customWidth="1"/>
    <col min="8711" max="8711" width="14.7109375" style="69" customWidth="1"/>
    <col min="8712" max="8712" width="2.7109375" style="69" customWidth="1"/>
    <col min="8713" max="8713" width="14.7109375" style="69" customWidth="1"/>
    <col min="8714" max="8714" width="2.7109375" style="69" customWidth="1"/>
    <col min="8715" max="8715" width="14.7109375" style="69" customWidth="1"/>
    <col min="8716" max="8716" width="2.7109375" style="69" customWidth="1"/>
    <col min="8717" max="8717" width="14.7109375" style="69" customWidth="1"/>
    <col min="8718" max="8718" width="2.7109375" style="69" customWidth="1"/>
    <col min="8719" max="8719" width="14.7109375" style="69" customWidth="1"/>
    <col min="8720" max="8720" width="2.7109375" style="69" customWidth="1"/>
    <col min="8721" max="8721" width="14.7109375" style="69" customWidth="1"/>
    <col min="8722" max="8722" width="2.7109375" style="69" customWidth="1"/>
    <col min="8723" max="8723" width="14.7109375" style="69" customWidth="1"/>
    <col min="8724" max="8724" width="2.7109375" style="69" customWidth="1"/>
    <col min="8725" max="8725" width="14.7109375" style="69" customWidth="1"/>
    <col min="8726" max="8726" width="2.7109375" style="69" customWidth="1"/>
    <col min="8727" max="8727" width="14.7109375" style="69" customWidth="1"/>
    <col min="8728" max="8728" width="1.7109375" style="69" customWidth="1"/>
    <col min="8729" max="8964" width="10.7109375" style="69"/>
    <col min="8965" max="8965" width="46.5703125" style="69" customWidth="1"/>
    <col min="8966" max="8966" width="2.5703125" style="69" customWidth="1"/>
    <col min="8967" max="8967" width="14.7109375" style="69" customWidth="1"/>
    <col min="8968" max="8968" width="2.7109375" style="69" customWidth="1"/>
    <col min="8969" max="8969" width="14.7109375" style="69" customWidth="1"/>
    <col min="8970" max="8970" width="2.7109375" style="69" customWidth="1"/>
    <col min="8971" max="8971" width="14.7109375" style="69" customWidth="1"/>
    <col min="8972" max="8972" width="2.7109375" style="69" customWidth="1"/>
    <col min="8973" max="8973" width="14.7109375" style="69" customWidth="1"/>
    <col min="8974" max="8974" width="2.7109375" style="69" customWidth="1"/>
    <col min="8975" max="8975" width="14.7109375" style="69" customWidth="1"/>
    <col min="8976" max="8976" width="2.7109375" style="69" customWidth="1"/>
    <col min="8977" max="8977" width="14.7109375" style="69" customWidth="1"/>
    <col min="8978" max="8978" width="2.7109375" style="69" customWidth="1"/>
    <col min="8979" max="8979" width="14.7109375" style="69" customWidth="1"/>
    <col min="8980" max="8980" width="2.7109375" style="69" customWidth="1"/>
    <col min="8981" max="8981" width="14.7109375" style="69" customWidth="1"/>
    <col min="8982" max="8982" width="2.7109375" style="69" customWidth="1"/>
    <col min="8983" max="8983" width="14.7109375" style="69" customWidth="1"/>
    <col min="8984" max="8984" width="1.7109375" style="69" customWidth="1"/>
    <col min="8985" max="9220" width="10.7109375" style="69"/>
    <col min="9221" max="9221" width="46.5703125" style="69" customWidth="1"/>
    <col min="9222" max="9222" width="2.5703125" style="69" customWidth="1"/>
    <col min="9223" max="9223" width="14.7109375" style="69" customWidth="1"/>
    <col min="9224" max="9224" width="2.7109375" style="69" customWidth="1"/>
    <col min="9225" max="9225" width="14.7109375" style="69" customWidth="1"/>
    <col min="9226" max="9226" width="2.7109375" style="69" customWidth="1"/>
    <col min="9227" max="9227" width="14.7109375" style="69" customWidth="1"/>
    <col min="9228" max="9228" width="2.7109375" style="69" customWidth="1"/>
    <col min="9229" max="9229" width="14.7109375" style="69" customWidth="1"/>
    <col min="9230" max="9230" width="2.7109375" style="69" customWidth="1"/>
    <col min="9231" max="9231" width="14.7109375" style="69" customWidth="1"/>
    <col min="9232" max="9232" width="2.7109375" style="69" customWidth="1"/>
    <col min="9233" max="9233" width="14.7109375" style="69" customWidth="1"/>
    <col min="9234" max="9234" width="2.7109375" style="69" customWidth="1"/>
    <col min="9235" max="9235" width="14.7109375" style="69" customWidth="1"/>
    <col min="9236" max="9236" width="2.7109375" style="69" customWidth="1"/>
    <col min="9237" max="9237" width="14.7109375" style="69" customWidth="1"/>
    <col min="9238" max="9238" width="2.7109375" style="69" customWidth="1"/>
    <col min="9239" max="9239" width="14.7109375" style="69" customWidth="1"/>
    <col min="9240" max="9240" width="1.7109375" style="69" customWidth="1"/>
    <col min="9241" max="9476" width="10.7109375" style="69"/>
    <col min="9477" max="9477" width="46.5703125" style="69" customWidth="1"/>
    <col min="9478" max="9478" width="2.5703125" style="69" customWidth="1"/>
    <col min="9479" max="9479" width="14.7109375" style="69" customWidth="1"/>
    <col min="9480" max="9480" width="2.7109375" style="69" customWidth="1"/>
    <col min="9481" max="9481" width="14.7109375" style="69" customWidth="1"/>
    <col min="9482" max="9482" width="2.7109375" style="69" customWidth="1"/>
    <col min="9483" max="9483" width="14.7109375" style="69" customWidth="1"/>
    <col min="9484" max="9484" width="2.7109375" style="69" customWidth="1"/>
    <col min="9485" max="9485" width="14.7109375" style="69" customWidth="1"/>
    <col min="9486" max="9486" width="2.7109375" style="69" customWidth="1"/>
    <col min="9487" max="9487" width="14.7109375" style="69" customWidth="1"/>
    <col min="9488" max="9488" width="2.7109375" style="69" customWidth="1"/>
    <col min="9489" max="9489" width="14.7109375" style="69" customWidth="1"/>
    <col min="9490" max="9490" width="2.7109375" style="69" customWidth="1"/>
    <col min="9491" max="9491" width="14.7109375" style="69" customWidth="1"/>
    <col min="9492" max="9492" width="2.7109375" style="69" customWidth="1"/>
    <col min="9493" max="9493" width="14.7109375" style="69" customWidth="1"/>
    <col min="9494" max="9494" width="2.7109375" style="69" customWidth="1"/>
    <col min="9495" max="9495" width="14.7109375" style="69" customWidth="1"/>
    <col min="9496" max="9496" width="1.7109375" style="69" customWidth="1"/>
    <col min="9497" max="9732" width="10.7109375" style="69"/>
    <col min="9733" max="9733" width="46.5703125" style="69" customWidth="1"/>
    <col min="9734" max="9734" width="2.5703125" style="69" customWidth="1"/>
    <col min="9735" max="9735" width="14.7109375" style="69" customWidth="1"/>
    <col min="9736" max="9736" width="2.7109375" style="69" customWidth="1"/>
    <col min="9737" max="9737" width="14.7109375" style="69" customWidth="1"/>
    <col min="9738" max="9738" width="2.7109375" style="69" customWidth="1"/>
    <col min="9739" max="9739" width="14.7109375" style="69" customWidth="1"/>
    <col min="9740" max="9740" width="2.7109375" style="69" customWidth="1"/>
    <col min="9741" max="9741" width="14.7109375" style="69" customWidth="1"/>
    <col min="9742" max="9742" width="2.7109375" style="69" customWidth="1"/>
    <col min="9743" max="9743" width="14.7109375" style="69" customWidth="1"/>
    <col min="9744" max="9744" width="2.7109375" style="69" customWidth="1"/>
    <col min="9745" max="9745" width="14.7109375" style="69" customWidth="1"/>
    <col min="9746" max="9746" width="2.7109375" style="69" customWidth="1"/>
    <col min="9747" max="9747" width="14.7109375" style="69" customWidth="1"/>
    <col min="9748" max="9748" width="2.7109375" style="69" customWidth="1"/>
    <col min="9749" max="9749" width="14.7109375" style="69" customWidth="1"/>
    <col min="9750" max="9750" width="2.7109375" style="69" customWidth="1"/>
    <col min="9751" max="9751" width="14.7109375" style="69" customWidth="1"/>
    <col min="9752" max="9752" width="1.7109375" style="69" customWidth="1"/>
    <col min="9753" max="9988" width="10.7109375" style="69"/>
    <col min="9989" max="9989" width="46.5703125" style="69" customWidth="1"/>
    <col min="9990" max="9990" width="2.5703125" style="69" customWidth="1"/>
    <col min="9991" max="9991" width="14.7109375" style="69" customWidth="1"/>
    <col min="9992" max="9992" width="2.7109375" style="69" customWidth="1"/>
    <col min="9993" max="9993" width="14.7109375" style="69" customWidth="1"/>
    <col min="9994" max="9994" width="2.7109375" style="69" customWidth="1"/>
    <col min="9995" max="9995" width="14.7109375" style="69" customWidth="1"/>
    <col min="9996" max="9996" width="2.7109375" style="69" customWidth="1"/>
    <col min="9997" max="9997" width="14.7109375" style="69" customWidth="1"/>
    <col min="9998" max="9998" width="2.7109375" style="69" customWidth="1"/>
    <col min="9999" max="9999" width="14.7109375" style="69" customWidth="1"/>
    <col min="10000" max="10000" width="2.7109375" style="69" customWidth="1"/>
    <col min="10001" max="10001" width="14.7109375" style="69" customWidth="1"/>
    <col min="10002" max="10002" width="2.7109375" style="69" customWidth="1"/>
    <col min="10003" max="10003" width="14.7109375" style="69" customWidth="1"/>
    <col min="10004" max="10004" width="2.7109375" style="69" customWidth="1"/>
    <col min="10005" max="10005" width="14.7109375" style="69" customWidth="1"/>
    <col min="10006" max="10006" width="2.7109375" style="69" customWidth="1"/>
    <col min="10007" max="10007" width="14.7109375" style="69" customWidth="1"/>
    <col min="10008" max="10008" width="1.7109375" style="69" customWidth="1"/>
    <col min="10009" max="10244" width="10.7109375" style="69"/>
    <col min="10245" max="10245" width="46.5703125" style="69" customWidth="1"/>
    <col min="10246" max="10246" width="2.5703125" style="69" customWidth="1"/>
    <col min="10247" max="10247" width="14.7109375" style="69" customWidth="1"/>
    <col min="10248" max="10248" width="2.7109375" style="69" customWidth="1"/>
    <col min="10249" max="10249" width="14.7109375" style="69" customWidth="1"/>
    <col min="10250" max="10250" width="2.7109375" style="69" customWidth="1"/>
    <col min="10251" max="10251" width="14.7109375" style="69" customWidth="1"/>
    <col min="10252" max="10252" width="2.7109375" style="69" customWidth="1"/>
    <col min="10253" max="10253" width="14.7109375" style="69" customWidth="1"/>
    <col min="10254" max="10254" width="2.7109375" style="69" customWidth="1"/>
    <col min="10255" max="10255" width="14.7109375" style="69" customWidth="1"/>
    <col min="10256" max="10256" width="2.7109375" style="69" customWidth="1"/>
    <col min="10257" max="10257" width="14.7109375" style="69" customWidth="1"/>
    <col min="10258" max="10258" width="2.7109375" style="69" customWidth="1"/>
    <col min="10259" max="10259" width="14.7109375" style="69" customWidth="1"/>
    <col min="10260" max="10260" width="2.7109375" style="69" customWidth="1"/>
    <col min="10261" max="10261" width="14.7109375" style="69" customWidth="1"/>
    <col min="10262" max="10262" width="2.7109375" style="69" customWidth="1"/>
    <col min="10263" max="10263" width="14.7109375" style="69" customWidth="1"/>
    <col min="10264" max="10264" width="1.7109375" style="69" customWidth="1"/>
    <col min="10265" max="10500" width="10.7109375" style="69"/>
    <col min="10501" max="10501" width="46.5703125" style="69" customWidth="1"/>
    <col min="10502" max="10502" width="2.5703125" style="69" customWidth="1"/>
    <col min="10503" max="10503" width="14.7109375" style="69" customWidth="1"/>
    <col min="10504" max="10504" width="2.7109375" style="69" customWidth="1"/>
    <col min="10505" max="10505" width="14.7109375" style="69" customWidth="1"/>
    <col min="10506" max="10506" width="2.7109375" style="69" customWidth="1"/>
    <col min="10507" max="10507" width="14.7109375" style="69" customWidth="1"/>
    <col min="10508" max="10508" width="2.7109375" style="69" customWidth="1"/>
    <col min="10509" max="10509" width="14.7109375" style="69" customWidth="1"/>
    <col min="10510" max="10510" width="2.7109375" style="69" customWidth="1"/>
    <col min="10511" max="10511" width="14.7109375" style="69" customWidth="1"/>
    <col min="10512" max="10512" width="2.7109375" style="69" customWidth="1"/>
    <col min="10513" max="10513" width="14.7109375" style="69" customWidth="1"/>
    <col min="10514" max="10514" width="2.7109375" style="69" customWidth="1"/>
    <col min="10515" max="10515" width="14.7109375" style="69" customWidth="1"/>
    <col min="10516" max="10516" width="2.7109375" style="69" customWidth="1"/>
    <col min="10517" max="10517" width="14.7109375" style="69" customWidth="1"/>
    <col min="10518" max="10518" width="2.7109375" style="69" customWidth="1"/>
    <col min="10519" max="10519" width="14.7109375" style="69" customWidth="1"/>
    <col min="10520" max="10520" width="1.7109375" style="69" customWidth="1"/>
    <col min="10521" max="10756" width="10.7109375" style="69"/>
    <col min="10757" max="10757" width="46.5703125" style="69" customWidth="1"/>
    <col min="10758" max="10758" width="2.5703125" style="69" customWidth="1"/>
    <col min="10759" max="10759" width="14.7109375" style="69" customWidth="1"/>
    <col min="10760" max="10760" width="2.7109375" style="69" customWidth="1"/>
    <col min="10761" max="10761" width="14.7109375" style="69" customWidth="1"/>
    <col min="10762" max="10762" width="2.7109375" style="69" customWidth="1"/>
    <col min="10763" max="10763" width="14.7109375" style="69" customWidth="1"/>
    <col min="10764" max="10764" width="2.7109375" style="69" customWidth="1"/>
    <col min="10765" max="10765" width="14.7109375" style="69" customWidth="1"/>
    <col min="10766" max="10766" width="2.7109375" style="69" customWidth="1"/>
    <col min="10767" max="10767" width="14.7109375" style="69" customWidth="1"/>
    <col min="10768" max="10768" width="2.7109375" style="69" customWidth="1"/>
    <col min="10769" max="10769" width="14.7109375" style="69" customWidth="1"/>
    <col min="10770" max="10770" width="2.7109375" style="69" customWidth="1"/>
    <col min="10771" max="10771" width="14.7109375" style="69" customWidth="1"/>
    <col min="10772" max="10772" width="2.7109375" style="69" customWidth="1"/>
    <col min="10773" max="10773" width="14.7109375" style="69" customWidth="1"/>
    <col min="10774" max="10774" width="2.7109375" style="69" customWidth="1"/>
    <col min="10775" max="10775" width="14.7109375" style="69" customWidth="1"/>
    <col min="10776" max="10776" width="1.7109375" style="69" customWidth="1"/>
    <col min="10777" max="11012" width="10.7109375" style="69"/>
    <col min="11013" max="11013" width="46.5703125" style="69" customWidth="1"/>
    <col min="11014" max="11014" width="2.5703125" style="69" customWidth="1"/>
    <col min="11015" max="11015" width="14.7109375" style="69" customWidth="1"/>
    <col min="11016" max="11016" width="2.7109375" style="69" customWidth="1"/>
    <col min="11017" max="11017" width="14.7109375" style="69" customWidth="1"/>
    <col min="11018" max="11018" width="2.7109375" style="69" customWidth="1"/>
    <col min="11019" max="11019" width="14.7109375" style="69" customWidth="1"/>
    <col min="11020" max="11020" width="2.7109375" style="69" customWidth="1"/>
    <col min="11021" max="11021" width="14.7109375" style="69" customWidth="1"/>
    <col min="11022" max="11022" width="2.7109375" style="69" customWidth="1"/>
    <col min="11023" max="11023" width="14.7109375" style="69" customWidth="1"/>
    <col min="11024" max="11024" width="2.7109375" style="69" customWidth="1"/>
    <col min="11025" max="11025" width="14.7109375" style="69" customWidth="1"/>
    <col min="11026" max="11026" width="2.7109375" style="69" customWidth="1"/>
    <col min="11027" max="11027" width="14.7109375" style="69" customWidth="1"/>
    <col min="11028" max="11028" width="2.7109375" style="69" customWidth="1"/>
    <col min="11029" max="11029" width="14.7109375" style="69" customWidth="1"/>
    <col min="11030" max="11030" width="2.7109375" style="69" customWidth="1"/>
    <col min="11031" max="11031" width="14.7109375" style="69" customWidth="1"/>
    <col min="11032" max="11032" width="1.7109375" style="69" customWidth="1"/>
    <col min="11033" max="11268" width="10.7109375" style="69"/>
    <col min="11269" max="11269" width="46.5703125" style="69" customWidth="1"/>
    <col min="11270" max="11270" width="2.5703125" style="69" customWidth="1"/>
    <col min="11271" max="11271" width="14.7109375" style="69" customWidth="1"/>
    <col min="11272" max="11272" width="2.7109375" style="69" customWidth="1"/>
    <col min="11273" max="11273" width="14.7109375" style="69" customWidth="1"/>
    <col min="11274" max="11274" width="2.7109375" style="69" customWidth="1"/>
    <col min="11275" max="11275" width="14.7109375" style="69" customWidth="1"/>
    <col min="11276" max="11276" width="2.7109375" style="69" customWidth="1"/>
    <col min="11277" max="11277" width="14.7109375" style="69" customWidth="1"/>
    <col min="11278" max="11278" width="2.7109375" style="69" customWidth="1"/>
    <col min="11279" max="11279" width="14.7109375" style="69" customWidth="1"/>
    <col min="11280" max="11280" width="2.7109375" style="69" customWidth="1"/>
    <col min="11281" max="11281" width="14.7109375" style="69" customWidth="1"/>
    <col min="11282" max="11282" width="2.7109375" style="69" customWidth="1"/>
    <col min="11283" max="11283" width="14.7109375" style="69" customWidth="1"/>
    <col min="11284" max="11284" width="2.7109375" style="69" customWidth="1"/>
    <col min="11285" max="11285" width="14.7109375" style="69" customWidth="1"/>
    <col min="11286" max="11286" width="2.7109375" style="69" customWidth="1"/>
    <col min="11287" max="11287" width="14.7109375" style="69" customWidth="1"/>
    <col min="11288" max="11288" width="1.7109375" style="69" customWidth="1"/>
    <col min="11289" max="11524" width="10.7109375" style="69"/>
    <col min="11525" max="11525" width="46.5703125" style="69" customWidth="1"/>
    <col min="11526" max="11526" width="2.5703125" style="69" customWidth="1"/>
    <col min="11527" max="11527" width="14.7109375" style="69" customWidth="1"/>
    <col min="11528" max="11528" width="2.7109375" style="69" customWidth="1"/>
    <col min="11529" max="11529" width="14.7109375" style="69" customWidth="1"/>
    <col min="11530" max="11530" width="2.7109375" style="69" customWidth="1"/>
    <col min="11531" max="11531" width="14.7109375" style="69" customWidth="1"/>
    <col min="11532" max="11532" width="2.7109375" style="69" customWidth="1"/>
    <col min="11533" max="11533" width="14.7109375" style="69" customWidth="1"/>
    <col min="11534" max="11534" width="2.7109375" style="69" customWidth="1"/>
    <col min="11535" max="11535" width="14.7109375" style="69" customWidth="1"/>
    <col min="11536" max="11536" width="2.7109375" style="69" customWidth="1"/>
    <col min="11537" max="11537" width="14.7109375" style="69" customWidth="1"/>
    <col min="11538" max="11538" width="2.7109375" style="69" customWidth="1"/>
    <col min="11539" max="11539" width="14.7109375" style="69" customWidth="1"/>
    <col min="11540" max="11540" width="2.7109375" style="69" customWidth="1"/>
    <col min="11541" max="11541" width="14.7109375" style="69" customWidth="1"/>
    <col min="11542" max="11542" width="2.7109375" style="69" customWidth="1"/>
    <col min="11543" max="11543" width="14.7109375" style="69" customWidth="1"/>
    <col min="11544" max="11544" width="1.7109375" style="69" customWidth="1"/>
    <col min="11545" max="11780" width="10.7109375" style="69"/>
    <col min="11781" max="11781" width="46.5703125" style="69" customWidth="1"/>
    <col min="11782" max="11782" width="2.5703125" style="69" customWidth="1"/>
    <col min="11783" max="11783" width="14.7109375" style="69" customWidth="1"/>
    <col min="11784" max="11784" width="2.7109375" style="69" customWidth="1"/>
    <col min="11785" max="11785" width="14.7109375" style="69" customWidth="1"/>
    <col min="11786" max="11786" width="2.7109375" style="69" customWidth="1"/>
    <col min="11787" max="11787" width="14.7109375" style="69" customWidth="1"/>
    <col min="11788" max="11788" width="2.7109375" style="69" customWidth="1"/>
    <col min="11789" max="11789" width="14.7109375" style="69" customWidth="1"/>
    <col min="11790" max="11790" width="2.7109375" style="69" customWidth="1"/>
    <col min="11791" max="11791" width="14.7109375" style="69" customWidth="1"/>
    <col min="11792" max="11792" width="2.7109375" style="69" customWidth="1"/>
    <col min="11793" max="11793" width="14.7109375" style="69" customWidth="1"/>
    <col min="11794" max="11794" width="2.7109375" style="69" customWidth="1"/>
    <col min="11795" max="11795" width="14.7109375" style="69" customWidth="1"/>
    <col min="11796" max="11796" width="2.7109375" style="69" customWidth="1"/>
    <col min="11797" max="11797" width="14.7109375" style="69" customWidth="1"/>
    <col min="11798" max="11798" width="2.7109375" style="69" customWidth="1"/>
    <col min="11799" max="11799" width="14.7109375" style="69" customWidth="1"/>
    <col min="11800" max="11800" width="1.7109375" style="69" customWidth="1"/>
    <col min="11801" max="12036" width="10.7109375" style="69"/>
    <col min="12037" max="12037" width="46.5703125" style="69" customWidth="1"/>
    <col min="12038" max="12038" width="2.5703125" style="69" customWidth="1"/>
    <col min="12039" max="12039" width="14.7109375" style="69" customWidth="1"/>
    <col min="12040" max="12040" width="2.7109375" style="69" customWidth="1"/>
    <col min="12041" max="12041" width="14.7109375" style="69" customWidth="1"/>
    <col min="12042" max="12042" width="2.7109375" style="69" customWidth="1"/>
    <col min="12043" max="12043" width="14.7109375" style="69" customWidth="1"/>
    <col min="12044" max="12044" width="2.7109375" style="69" customWidth="1"/>
    <col min="12045" max="12045" width="14.7109375" style="69" customWidth="1"/>
    <col min="12046" max="12046" width="2.7109375" style="69" customWidth="1"/>
    <col min="12047" max="12047" width="14.7109375" style="69" customWidth="1"/>
    <col min="12048" max="12048" width="2.7109375" style="69" customWidth="1"/>
    <col min="12049" max="12049" width="14.7109375" style="69" customWidth="1"/>
    <col min="12050" max="12050" width="2.7109375" style="69" customWidth="1"/>
    <col min="12051" max="12051" width="14.7109375" style="69" customWidth="1"/>
    <col min="12052" max="12052" width="2.7109375" style="69" customWidth="1"/>
    <col min="12053" max="12053" width="14.7109375" style="69" customWidth="1"/>
    <col min="12054" max="12054" width="2.7109375" style="69" customWidth="1"/>
    <col min="12055" max="12055" width="14.7109375" style="69" customWidth="1"/>
    <col min="12056" max="12056" width="1.7109375" style="69" customWidth="1"/>
    <col min="12057" max="12292" width="10.7109375" style="69"/>
    <col min="12293" max="12293" width="46.5703125" style="69" customWidth="1"/>
    <col min="12294" max="12294" width="2.5703125" style="69" customWidth="1"/>
    <col min="12295" max="12295" width="14.7109375" style="69" customWidth="1"/>
    <col min="12296" max="12296" width="2.7109375" style="69" customWidth="1"/>
    <col min="12297" max="12297" width="14.7109375" style="69" customWidth="1"/>
    <col min="12298" max="12298" width="2.7109375" style="69" customWidth="1"/>
    <col min="12299" max="12299" width="14.7109375" style="69" customWidth="1"/>
    <col min="12300" max="12300" width="2.7109375" style="69" customWidth="1"/>
    <col min="12301" max="12301" width="14.7109375" style="69" customWidth="1"/>
    <col min="12302" max="12302" width="2.7109375" style="69" customWidth="1"/>
    <col min="12303" max="12303" width="14.7109375" style="69" customWidth="1"/>
    <col min="12304" max="12304" width="2.7109375" style="69" customWidth="1"/>
    <col min="12305" max="12305" width="14.7109375" style="69" customWidth="1"/>
    <col min="12306" max="12306" width="2.7109375" style="69" customWidth="1"/>
    <col min="12307" max="12307" width="14.7109375" style="69" customWidth="1"/>
    <col min="12308" max="12308" width="2.7109375" style="69" customWidth="1"/>
    <col min="12309" max="12309" width="14.7109375" style="69" customWidth="1"/>
    <col min="12310" max="12310" width="2.7109375" style="69" customWidth="1"/>
    <col min="12311" max="12311" width="14.7109375" style="69" customWidth="1"/>
    <col min="12312" max="12312" width="1.7109375" style="69" customWidth="1"/>
    <col min="12313" max="12548" width="10.7109375" style="69"/>
    <col min="12549" max="12549" width="46.5703125" style="69" customWidth="1"/>
    <col min="12550" max="12550" width="2.5703125" style="69" customWidth="1"/>
    <col min="12551" max="12551" width="14.7109375" style="69" customWidth="1"/>
    <col min="12552" max="12552" width="2.7109375" style="69" customWidth="1"/>
    <col min="12553" max="12553" width="14.7109375" style="69" customWidth="1"/>
    <col min="12554" max="12554" width="2.7109375" style="69" customWidth="1"/>
    <col min="12555" max="12555" width="14.7109375" style="69" customWidth="1"/>
    <col min="12556" max="12556" width="2.7109375" style="69" customWidth="1"/>
    <col min="12557" max="12557" width="14.7109375" style="69" customWidth="1"/>
    <col min="12558" max="12558" width="2.7109375" style="69" customWidth="1"/>
    <col min="12559" max="12559" width="14.7109375" style="69" customWidth="1"/>
    <col min="12560" max="12560" width="2.7109375" style="69" customWidth="1"/>
    <col min="12561" max="12561" width="14.7109375" style="69" customWidth="1"/>
    <col min="12562" max="12562" width="2.7109375" style="69" customWidth="1"/>
    <col min="12563" max="12563" width="14.7109375" style="69" customWidth="1"/>
    <col min="12564" max="12564" width="2.7109375" style="69" customWidth="1"/>
    <col min="12565" max="12565" width="14.7109375" style="69" customWidth="1"/>
    <col min="12566" max="12566" width="2.7109375" style="69" customWidth="1"/>
    <col min="12567" max="12567" width="14.7109375" style="69" customWidth="1"/>
    <col min="12568" max="12568" width="1.7109375" style="69" customWidth="1"/>
    <col min="12569" max="12804" width="10.7109375" style="69"/>
    <col min="12805" max="12805" width="46.5703125" style="69" customWidth="1"/>
    <col min="12806" max="12806" width="2.5703125" style="69" customWidth="1"/>
    <col min="12807" max="12807" width="14.7109375" style="69" customWidth="1"/>
    <col min="12808" max="12808" width="2.7109375" style="69" customWidth="1"/>
    <col min="12809" max="12809" width="14.7109375" style="69" customWidth="1"/>
    <col min="12810" max="12810" width="2.7109375" style="69" customWidth="1"/>
    <col min="12811" max="12811" width="14.7109375" style="69" customWidth="1"/>
    <col min="12812" max="12812" width="2.7109375" style="69" customWidth="1"/>
    <col min="12813" max="12813" width="14.7109375" style="69" customWidth="1"/>
    <col min="12814" max="12814" width="2.7109375" style="69" customWidth="1"/>
    <col min="12815" max="12815" width="14.7109375" style="69" customWidth="1"/>
    <col min="12816" max="12816" width="2.7109375" style="69" customWidth="1"/>
    <col min="12817" max="12817" width="14.7109375" style="69" customWidth="1"/>
    <col min="12818" max="12818" width="2.7109375" style="69" customWidth="1"/>
    <col min="12819" max="12819" width="14.7109375" style="69" customWidth="1"/>
    <col min="12820" max="12820" width="2.7109375" style="69" customWidth="1"/>
    <col min="12821" max="12821" width="14.7109375" style="69" customWidth="1"/>
    <col min="12822" max="12822" width="2.7109375" style="69" customWidth="1"/>
    <col min="12823" max="12823" width="14.7109375" style="69" customWidth="1"/>
    <col min="12824" max="12824" width="1.7109375" style="69" customWidth="1"/>
    <col min="12825" max="13060" width="10.7109375" style="69"/>
    <col min="13061" max="13061" width="46.5703125" style="69" customWidth="1"/>
    <col min="13062" max="13062" width="2.5703125" style="69" customWidth="1"/>
    <col min="13063" max="13063" width="14.7109375" style="69" customWidth="1"/>
    <col min="13064" max="13064" width="2.7109375" style="69" customWidth="1"/>
    <col min="13065" max="13065" width="14.7109375" style="69" customWidth="1"/>
    <col min="13066" max="13066" width="2.7109375" style="69" customWidth="1"/>
    <col min="13067" max="13067" width="14.7109375" style="69" customWidth="1"/>
    <col min="13068" max="13068" width="2.7109375" style="69" customWidth="1"/>
    <col min="13069" max="13069" width="14.7109375" style="69" customWidth="1"/>
    <col min="13070" max="13070" width="2.7109375" style="69" customWidth="1"/>
    <col min="13071" max="13071" width="14.7109375" style="69" customWidth="1"/>
    <col min="13072" max="13072" width="2.7109375" style="69" customWidth="1"/>
    <col min="13073" max="13073" width="14.7109375" style="69" customWidth="1"/>
    <col min="13074" max="13074" width="2.7109375" style="69" customWidth="1"/>
    <col min="13075" max="13075" width="14.7109375" style="69" customWidth="1"/>
    <col min="13076" max="13076" width="2.7109375" style="69" customWidth="1"/>
    <col min="13077" max="13077" width="14.7109375" style="69" customWidth="1"/>
    <col min="13078" max="13078" width="2.7109375" style="69" customWidth="1"/>
    <col min="13079" max="13079" width="14.7109375" style="69" customWidth="1"/>
    <col min="13080" max="13080" width="1.7109375" style="69" customWidth="1"/>
    <col min="13081" max="13316" width="10.7109375" style="69"/>
    <col min="13317" max="13317" width="46.5703125" style="69" customWidth="1"/>
    <col min="13318" max="13318" width="2.5703125" style="69" customWidth="1"/>
    <col min="13319" max="13319" width="14.7109375" style="69" customWidth="1"/>
    <col min="13320" max="13320" width="2.7109375" style="69" customWidth="1"/>
    <col min="13321" max="13321" width="14.7109375" style="69" customWidth="1"/>
    <col min="13322" max="13322" width="2.7109375" style="69" customWidth="1"/>
    <col min="13323" max="13323" width="14.7109375" style="69" customWidth="1"/>
    <col min="13324" max="13324" width="2.7109375" style="69" customWidth="1"/>
    <col min="13325" max="13325" width="14.7109375" style="69" customWidth="1"/>
    <col min="13326" max="13326" width="2.7109375" style="69" customWidth="1"/>
    <col min="13327" max="13327" width="14.7109375" style="69" customWidth="1"/>
    <col min="13328" max="13328" width="2.7109375" style="69" customWidth="1"/>
    <col min="13329" max="13329" width="14.7109375" style="69" customWidth="1"/>
    <col min="13330" max="13330" width="2.7109375" style="69" customWidth="1"/>
    <col min="13331" max="13331" width="14.7109375" style="69" customWidth="1"/>
    <col min="13332" max="13332" width="2.7109375" style="69" customWidth="1"/>
    <col min="13333" max="13333" width="14.7109375" style="69" customWidth="1"/>
    <col min="13334" max="13334" width="2.7109375" style="69" customWidth="1"/>
    <col min="13335" max="13335" width="14.7109375" style="69" customWidth="1"/>
    <col min="13336" max="13336" width="1.7109375" style="69" customWidth="1"/>
    <col min="13337" max="13572" width="10.7109375" style="69"/>
    <col min="13573" max="13573" width="46.5703125" style="69" customWidth="1"/>
    <col min="13574" max="13574" width="2.5703125" style="69" customWidth="1"/>
    <col min="13575" max="13575" width="14.7109375" style="69" customWidth="1"/>
    <col min="13576" max="13576" width="2.7109375" style="69" customWidth="1"/>
    <col min="13577" max="13577" width="14.7109375" style="69" customWidth="1"/>
    <col min="13578" max="13578" width="2.7109375" style="69" customWidth="1"/>
    <col min="13579" max="13579" width="14.7109375" style="69" customWidth="1"/>
    <col min="13580" max="13580" width="2.7109375" style="69" customWidth="1"/>
    <col min="13581" max="13581" width="14.7109375" style="69" customWidth="1"/>
    <col min="13582" max="13582" width="2.7109375" style="69" customWidth="1"/>
    <col min="13583" max="13583" width="14.7109375" style="69" customWidth="1"/>
    <col min="13584" max="13584" width="2.7109375" style="69" customWidth="1"/>
    <col min="13585" max="13585" width="14.7109375" style="69" customWidth="1"/>
    <col min="13586" max="13586" width="2.7109375" style="69" customWidth="1"/>
    <col min="13587" max="13587" width="14.7109375" style="69" customWidth="1"/>
    <col min="13588" max="13588" width="2.7109375" style="69" customWidth="1"/>
    <col min="13589" max="13589" width="14.7109375" style="69" customWidth="1"/>
    <col min="13590" max="13590" width="2.7109375" style="69" customWidth="1"/>
    <col min="13591" max="13591" width="14.7109375" style="69" customWidth="1"/>
    <col min="13592" max="13592" width="1.7109375" style="69" customWidth="1"/>
    <col min="13593" max="13828" width="10.7109375" style="69"/>
    <col min="13829" max="13829" width="46.5703125" style="69" customWidth="1"/>
    <col min="13830" max="13830" width="2.5703125" style="69" customWidth="1"/>
    <col min="13831" max="13831" width="14.7109375" style="69" customWidth="1"/>
    <col min="13832" max="13832" width="2.7109375" style="69" customWidth="1"/>
    <col min="13833" max="13833" width="14.7109375" style="69" customWidth="1"/>
    <col min="13834" max="13834" width="2.7109375" style="69" customWidth="1"/>
    <col min="13835" max="13835" width="14.7109375" style="69" customWidth="1"/>
    <col min="13836" max="13836" width="2.7109375" style="69" customWidth="1"/>
    <col min="13837" max="13837" width="14.7109375" style="69" customWidth="1"/>
    <col min="13838" max="13838" width="2.7109375" style="69" customWidth="1"/>
    <col min="13839" max="13839" width="14.7109375" style="69" customWidth="1"/>
    <col min="13840" max="13840" width="2.7109375" style="69" customWidth="1"/>
    <col min="13841" max="13841" width="14.7109375" style="69" customWidth="1"/>
    <col min="13842" max="13842" width="2.7109375" style="69" customWidth="1"/>
    <col min="13843" max="13843" width="14.7109375" style="69" customWidth="1"/>
    <col min="13844" max="13844" width="2.7109375" style="69" customWidth="1"/>
    <col min="13845" max="13845" width="14.7109375" style="69" customWidth="1"/>
    <col min="13846" max="13846" width="2.7109375" style="69" customWidth="1"/>
    <col min="13847" max="13847" width="14.7109375" style="69" customWidth="1"/>
    <col min="13848" max="13848" width="1.7109375" style="69" customWidth="1"/>
    <col min="13849" max="14084" width="10.7109375" style="69"/>
    <col min="14085" max="14085" width="46.5703125" style="69" customWidth="1"/>
    <col min="14086" max="14086" width="2.5703125" style="69" customWidth="1"/>
    <col min="14087" max="14087" width="14.7109375" style="69" customWidth="1"/>
    <col min="14088" max="14088" width="2.7109375" style="69" customWidth="1"/>
    <col min="14089" max="14089" width="14.7109375" style="69" customWidth="1"/>
    <col min="14090" max="14090" width="2.7109375" style="69" customWidth="1"/>
    <col min="14091" max="14091" width="14.7109375" style="69" customWidth="1"/>
    <col min="14092" max="14092" width="2.7109375" style="69" customWidth="1"/>
    <col min="14093" max="14093" width="14.7109375" style="69" customWidth="1"/>
    <col min="14094" max="14094" width="2.7109375" style="69" customWidth="1"/>
    <col min="14095" max="14095" width="14.7109375" style="69" customWidth="1"/>
    <col min="14096" max="14096" width="2.7109375" style="69" customWidth="1"/>
    <col min="14097" max="14097" width="14.7109375" style="69" customWidth="1"/>
    <col min="14098" max="14098" width="2.7109375" style="69" customWidth="1"/>
    <col min="14099" max="14099" width="14.7109375" style="69" customWidth="1"/>
    <col min="14100" max="14100" width="2.7109375" style="69" customWidth="1"/>
    <col min="14101" max="14101" width="14.7109375" style="69" customWidth="1"/>
    <col min="14102" max="14102" width="2.7109375" style="69" customWidth="1"/>
    <col min="14103" max="14103" width="14.7109375" style="69" customWidth="1"/>
    <col min="14104" max="14104" width="1.7109375" style="69" customWidth="1"/>
    <col min="14105" max="14340" width="10.7109375" style="69"/>
    <col min="14341" max="14341" width="46.5703125" style="69" customWidth="1"/>
    <col min="14342" max="14342" width="2.5703125" style="69" customWidth="1"/>
    <col min="14343" max="14343" width="14.7109375" style="69" customWidth="1"/>
    <col min="14344" max="14344" width="2.7109375" style="69" customWidth="1"/>
    <col min="14345" max="14345" width="14.7109375" style="69" customWidth="1"/>
    <col min="14346" max="14346" width="2.7109375" style="69" customWidth="1"/>
    <col min="14347" max="14347" width="14.7109375" style="69" customWidth="1"/>
    <col min="14348" max="14348" width="2.7109375" style="69" customWidth="1"/>
    <col min="14349" max="14349" width="14.7109375" style="69" customWidth="1"/>
    <col min="14350" max="14350" width="2.7109375" style="69" customWidth="1"/>
    <col min="14351" max="14351" width="14.7109375" style="69" customWidth="1"/>
    <col min="14352" max="14352" width="2.7109375" style="69" customWidth="1"/>
    <col min="14353" max="14353" width="14.7109375" style="69" customWidth="1"/>
    <col min="14354" max="14354" width="2.7109375" style="69" customWidth="1"/>
    <col min="14355" max="14355" width="14.7109375" style="69" customWidth="1"/>
    <col min="14356" max="14356" width="2.7109375" style="69" customWidth="1"/>
    <col min="14357" max="14357" width="14.7109375" style="69" customWidth="1"/>
    <col min="14358" max="14358" width="2.7109375" style="69" customWidth="1"/>
    <col min="14359" max="14359" width="14.7109375" style="69" customWidth="1"/>
    <col min="14360" max="14360" width="1.7109375" style="69" customWidth="1"/>
    <col min="14361" max="14596" width="10.7109375" style="69"/>
    <col min="14597" max="14597" width="46.5703125" style="69" customWidth="1"/>
    <col min="14598" max="14598" width="2.5703125" style="69" customWidth="1"/>
    <col min="14599" max="14599" width="14.7109375" style="69" customWidth="1"/>
    <col min="14600" max="14600" width="2.7109375" style="69" customWidth="1"/>
    <col min="14601" max="14601" width="14.7109375" style="69" customWidth="1"/>
    <col min="14602" max="14602" width="2.7109375" style="69" customWidth="1"/>
    <col min="14603" max="14603" width="14.7109375" style="69" customWidth="1"/>
    <col min="14604" max="14604" width="2.7109375" style="69" customWidth="1"/>
    <col min="14605" max="14605" width="14.7109375" style="69" customWidth="1"/>
    <col min="14606" max="14606" width="2.7109375" style="69" customWidth="1"/>
    <col min="14607" max="14607" width="14.7109375" style="69" customWidth="1"/>
    <col min="14608" max="14608" width="2.7109375" style="69" customWidth="1"/>
    <col min="14609" max="14609" width="14.7109375" style="69" customWidth="1"/>
    <col min="14610" max="14610" width="2.7109375" style="69" customWidth="1"/>
    <col min="14611" max="14611" width="14.7109375" style="69" customWidth="1"/>
    <col min="14612" max="14612" width="2.7109375" style="69" customWidth="1"/>
    <col min="14613" max="14613" width="14.7109375" style="69" customWidth="1"/>
    <col min="14614" max="14614" width="2.7109375" style="69" customWidth="1"/>
    <col min="14615" max="14615" width="14.7109375" style="69" customWidth="1"/>
    <col min="14616" max="14616" width="1.7109375" style="69" customWidth="1"/>
    <col min="14617" max="14852" width="10.7109375" style="69"/>
    <col min="14853" max="14853" width="46.5703125" style="69" customWidth="1"/>
    <col min="14854" max="14854" width="2.5703125" style="69" customWidth="1"/>
    <col min="14855" max="14855" width="14.7109375" style="69" customWidth="1"/>
    <col min="14856" max="14856" width="2.7109375" style="69" customWidth="1"/>
    <col min="14857" max="14857" width="14.7109375" style="69" customWidth="1"/>
    <col min="14858" max="14858" width="2.7109375" style="69" customWidth="1"/>
    <col min="14859" max="14859" width="14.7109375" style="69" customWidth="1"/>
    <col min="14860" max="14860" width="2.7109375" style="69" customWidth="1"/>
    <col min="14861" max="14861" width="14.7109375" style="69" customWidth="1"/>
    <col min="14862" max="14862" width="2.7109375" style="69" customWidth="1"/>
    <col min="14863" max="14863" width="14.7109375" style="69" customWidth="1"/>
    <col min="14864" max="14864" width="2.7109375" style="69" customWidth="1"/>
    <col min="14865" max="14865" width="14.7109375" style="69" customWidth="1"/>
    <col min="14866" max="14866" width="2.7109375" style="69" customWidth="1"/>
    <col min="14867" max="14867" width="14.7109375" style="69" customWidth="1"/>
    <col min="14868" max="14868" width="2.7109375" style="69" customWidth="1"/>
    <col min="14869" max="14869" width="14.7109375" style="69" customWidth="1"/>
    <col min="14870" max="14870" width="2.7109375" style="69" customWidth="1"/>
    <col min="14871" max="14871" width="14.7109375" style="69" customWidth="1"/>
    <col min="14872" max="14872" width="1.7109375" style="69" customWidth="1"/>
    <col min="14873" max="15108" width="10.7109375" style="69"/>
    <col min="15109" max="15109" width="46.5703125" style="69" customWidth="1"/>
    <col min="15110" max="15110" width="2.5703125" style="69" customWidth="1"/>
    <col min="15111" max="15111" width="14.7109375" style="69" customWidth="1"/>
    <col min="15112" max="15112" width="2.7109375" style="69" customWidth="1"/>
    <col min="15113" max="15113" width="14.7109375" style="69" customWidth="1"/>
    <col min="15114" max="15114" width="2.7109375" style="69" customWidth="1"/>
    <col min="15115" max="15115" width="14.7109375" style="69" customWidth="1"/>
    <col min="15116" max="15116" width="2.7109375" style="69" customWidth="1"/>
    <col min="15117" max="15117" width="14.7109375" style="69" customWidth="1"/>
    <col min="15118" max="15118" width="2.7109375" style="69" customWidth="1"/>
    <col min="15119" max="15119" width="14.7109375" style="69" customWidth="1"/>
    <col min="15120" max="15120" width="2.7109375" style="69" customWidth="1"/>
    <col min="15121" max="15121" width="14.7109375" style="69" customWidth="1"/>
    <col min="15122" max="15122" width="2.7109375" style="69" customWidth="1"/>
    <col min="15123" max="15123" width="14.7109375" style="69" customWidth="1"/>
    <col min="15124" max="15124" width="2.7109375" style="69" customWidth="1"/>
    <col min="15125" max="15125" width="14.7109375" style="69" customWidth="1"/>
    <col min="15126" max="15126" width="2.7109375" style="69" customWidth="1"/>
    <col min="15127" max="15127" width="14.7109375" style="69" customWidth="1"/>
    <col min="15128" max="15128" width="1.7109375" style="69" customWidth="1"/>
    <col min="15129" max="15364" width="10.7109375" style="69"/>
    <col min="15365" max="15365" width="46.5703125" style="69" customWidth="1"/>
    <col min="15366" max="15366" width="2.5703125" style="69" customWidth="1"/>
    <col min="15367" max="15367" width="14.7109375" style="69" customWidth="1"/>
    <col min="15368" max="15368" width="2.7109375" style="69" customWidth="1"/>
    <col min="15369" max="15369" width="14.7109375" style="69" customWidth="1"/>
    <col min="15370" max="15370" width="2.7109375" style="69" customWidth="1"/>
    <col min="15371" max="15371" width="14.7109375" style="69" customWidth="1"/>
    <col min="15372" max="15372" width="2.7109375" style="69" customWidth="1"/>
    <col min="15373" max="15373" width="14.7109375" style="69" customWidth="1"/>
    <col min="15374" max="15374" width="2.7109375" style="69" customWidth="1"/>
    <col min="15375" max="15375" width="14.7109375" style="69" customWidth="1"/>
    <col min="15376" max="15376" width="2.7109375" style="69" customWidth="1"/>
    <col min="15377" max="15377" width="14.7109375" style="69" customWidth="1"/>
    <col min="15378" max="15378" width="2.7109375" style="69" customWidth="1"/>
    <col min="15379" max="15379" width="14.7109375" style="69" customWidth="1"/>
    <col min="15380" max="15380" width="2.7109375" style="69" customWidth="1"/>
    <col min="15381" max="15381" width="14.7109375" style="69" customWidth="1"/>
    <col min="15382" max="15382" width="2.7109375" style="69" customWidth="1"/>
    <col min="15383" max="15383" width="14.7109375" style="69" customWidth="1"/>
    <col min="15384" max="15384" width="1.7109375" style="69" customWidth="1"/>
    <col min="15385" max="15620" width="10.7109375" style="69"/>
    <col min="15621" max="15621" width="46.5703125" style="69" customWidth="1"/>
    <col min="15622" max="15622" width="2.5703125" style="69" customWidth="1"/>
    <col min="15623" max="15623" width="14.7109375" style="69" customWidth="1"/>
    <col min="15624" max="15624" width="2.7109375" style="69" customWidth="1"/>
    <col min="15625" max="15625" width="14.7109375" style="69" customWidth="1"/>
    <col min="15626" max="15626" width="2.7109375" style="69" customWidth="1"/>
    <col min="15627" max="15627" width="14.7109375" style="69" customWidth="1"/>
    <col min="15628" max="15628" width="2.7109375" style="69" customWidth="1"/>
    <col min="15629" max="15629" width="14.7109375" style="69" customWidth="1"/>
    <col min="15630" max="15630" width="2.7109375" style="69" customWidth="1"/>
    <col min="15631" max="15631" width="14.7109375" style="69" customWidth="1"/>
    <col min="15632" max="15632" width="2.7109375" style="69" customWidth="1"/>
    <col min="15633" max="15633" width="14.7109375" style="69" customWidth="1"/>
    <col min="15634" max="15634" width="2.7109375" style="69" customWidth="1"/>
    <col min="15635" max="15635" width="14.7109375" style="69" customWidth="1"/>
    <col min="15636" max="15636" width="2.7109375" style="69" customWidth="1"/>
    <col min="15637" max="15637" width="14.7109375" style="69" customWidth="1"/>
    <col min="15638" max="15638" width="2.7109375" style="69" customWidth="1"/>
    <col min="15639" max="15639" width="14.7109375" style="69" customWidth="1"/>
    <col min="15640" max="15640" width="1.7109375" style="69" customWidth="1"/>
    <col min="15641" max="15876" width="10.7109375" style="69"/>
    <col min="15877" max="15877" width="46.5703125" style="69" customWidth="1"/>
    <col min="15878" max="15878" width="2.5703125" style="69" customWidth="1"/>
    <col min="15879" max="15879" width="14.7109375" style="69" customWidth="1"/>
    <col min="15880" max="15880" width="2.7109375" style="69" customWidth="1"/>
    <col min="15881" max="15881" width="14.7109375" style="69" customWidth="1"/>
    <col min="15882" max="15882" width="2.7109375" style="69" customWidth="1"/>
    <col min="15883" max="15883" width="14.7109375" style="69" customWidth="1"/>
    <col min="15884" max="15884" width="2.7109375" style="69" customWidth="1"/>
    <col min="15885" max="15885" width="14.7109375" style="69" customWidth="1"/>
    <col min="15886" max="15886" width="2.7109375" style="69" customWidth="1"/>
    <col min="15887" max="15887" width="14.7109375" style="69" customWidth="1"/>
    <col min="15888" max="15888" width="2.7109375" style="69" customWidth="1"/>
    <col min="15889" max="15889" width="14.7109375" style="69" customWidth="1"/>
    <col min="15890" max="15890" width="2.7109375" style="69" customWidth="1"/>
    <col min="15891" max="15891" width="14.7109375" style="69" customWidth="1"/>
    <col min="15892" max="15892" width="2.7109375" style="69" customWidth="1"/>
    <col min="15893" max="15893" width="14.7109375" style="69" customWidth="1"/>
    <col min="15894" max="15894" width="2.7109375" style="69" customWidth="1"/>
    <col min="15895" max="15895" width="14.7109375" style="69" customWidth="1"/>
    <col min="15896" max="15896" width="1.7109375" style="69" customWidth="1"/>
    <col min="15897" max="16132" width="10.7109375" style="69"/>
    <col min="16133" max="16133" width="46.5703125" style="69" customWidth="1"/>
    <col min="16134" max="16134" width="2.5703125" style="69" customWidth="1"/>
    <col min="16135" max="16135" width="14.7109375" style="69" customWidth="1"/>
    <col min="16136" max="16136" width="2.7109375" style="69" customWidth="1"/>
    <col min="16137" max="16137" width="14.7109375" style="69" customWidth="1"/>
    <col min="16138" max="16138" width="2.7109375" style="69" customWidth="1"/>
    <col min="16139" max="16139" width="14.7109375" style="69" customWidth="1"/>
    <col min="16140" max="16140" width="2.7109375" style="69" customWidth="1"/>
    <col min="16141" max="16141" width="14.7109375" style="69" customWidth="1"/>
    <col min="16142" max="16142" width="2.7109375" style="69" customWidth="1"/>
    <col min="16143" max="16143" width="14.7109375" style="69" customWidth="1"/>
    <col min="16144" max="16144" width="2.7109375" style="69" customWidth="1"/>
    <col min="16145" max="16145" width="14.7109375" style="69" customWidth="1"/>
    <col min="16146" max="16146" width="2.7109375" style="69" customWidth="1"/>
    <col min="16147" max="16147" width="14.7109375" style="69" customWidth="1"/>
    <col min="16148" max="16148" width="2.7109375" style="69" customWidth="1"/>
    <col min="16149" max="16149" width="14.7109375" style="69" customWidth="1"/>
    <col min="16150" max="16150" width="2.7109375" style="69" customWidth="1"/>
    <col min="16151" max="16151" width="14.7109375" style="69" customWidth="1"/>
    <col min="16152" max="16152" width="1.7109375" style="69" customWidth="1"/>
    <col min="16153" max="16384" width="10.7109375" style="69"/>
  </cols>
  <sheetData>
    <row r="1" spans="1:24" ht="21.75" customHeight="1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W1" s="71" t="s">
        <v>114</v>
      </c>
    </row>
    <row r="2" spans="1:24" ht="21.75" customHeight="1">
      <c r="A2" s="103" t="s">
        <v>73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24" ht="21.75" customHeight="1">
      <c r="A3" s="106" t="s">
        <v>65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4" ht="29.25" customHeight="1">
      <c r="A4" s="106" t="s">
        <v>197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4" ht="21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1" t="s">
        <v>99</v>
      </c>
      <c r="X5" s="72"/>
    </row>
    <row r="6" spans="1:24" ht="21.75" customHeight="1">
      <c r="A6" s="72"/>
      <c r="B6" s="72"/>
      <c r="C6" s="105" t="s">
        <v>1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</row>
    <row r="7" spans="1:24" ht="21.75" customHeight="1">
      <c r="C7" s="107" t="s">
        <v>87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W7" s="71"/>
    </row>
    <row r="8" spans="1:24" ht="21.75" customHeight="1">
      <c r="C8" s="73"/>
      <c r="D8" s="73"/>
      <c r="E8" s="73"/>
      <c r="F8" s="73"/>
      <c r="G8" s="73"/>
      <c r="H8" s="73"/>
      <c r="I8" s="73"/>
      <c r="J8" s="73"/>
      <c r="K8" s="73"/>
      <c r="L8" s="73"/>
      <c r="M8" s="107" t="s">
        <v>86</v>
      </c>
      <c r="N8" s="107"/>
      <c r="O8" s="107"/>
      <c r="P8" s="107"/>
      <c r="Q8" s="107"/>
      <c r="R8" s="73"/>
      <c r="S8" s="73"/>
      <c r="U8" s="73" t="s">
        <v>89</v>
      </c>
      <c r="W8" s="71"/>
    </row>
    <row r="9" spans="1:24" ht="21.75" customHeight="1">
      <c r="C9" s="73"/>
      <c r="D9" s="73"/>
      <c r="E9" s="73"/>
      <c r="F9" s="73"/>
      <c r="G9" s="73"/>
      <c r="H9" s="73"/>
      <c r="I9" s="73"/>
      <c r="J9" s="73"/>
      <c r="K9" s="73"/>
      <c r="L9" s="73"/>
      <c r="N9" s="73"/>
      <c r="O9" s="73" t="s">
        <v>178</v>
      </c>
      <c r="P9" s="73"/>
      <c r="U9" s="73" t="s">
        <v>90</v>
      </c>
    </row>
    <row r="10" spans="1:24" ht="21.75" customHeight="1">
      <c r="A10" s="72"/>
      <c r="L10" s="73"/>
      <c r="M10" s="73" t="s">
        <v>66</v>
      </c>
      <c r="N10" s="73"/>
      <c r="O10" s="73" t="s">
        <v>179</v>
      </c>
      <c r="P10" s="73"/>
      <c r="Q10" s="73" t="s">
        <v>72</v>
      </c>
      <c r="R10" s="73"/>
      <c r="S10" s="73" t="s">
        <v>72</v>
      </c>
      <c r="U10" s="73" t="s">
        <v>91</v>
      </c>
      <c r="W10" s="73" t="s">
        <v>72</v>
      </c>
    </row>
    <row r="11" spans="1:24" ht="21.75" customHeight="1">
      <c r="A11" s="72"/>
      <c r="C11" s="72" t="s">
        <v>100</v>
      </c>
      <c r="D11" s="72"/>
      <c r="E11" s="73" t="s">
        <v>67</v>
      </c>
      <c r="F11" s="72"/>
      <c r="G11" s="73" t="s">
        <v>66</v>
      </c>
      <c r="H11" s="72"/>
      <c r="I11" s="105" t="s">
        <v>133</v>
      </c>
      <c r="J11" s="105"/>
      <c r="K11" s="105"/>
      <c r="L11" s="73"/>
      <c r="M11" s="73" t="s">
        <v>68</v>
      </c>
      <c r="N11" s="73"/>
      <c r="O11" s="73" t="s">
        <v>177</v>
      </c>
      <c r="P11" s="73"/>
      <c r="Q11" s="73" t="s">
        <v>92</v>
      </c>
      <c r="R11" s="73"/>
      <c r="S11" s="73" t="s">
        <v>24</v>
      </c>
      <c r="T11" s="72"/>
      <c r="U11" s="73" t="s">
        <v>93</v>
      </c>
      <c r="V11" s="72"/>
      <c r="W11" s="73" t="s">
        <v>94</v>
      </c>
    </row>
    <row r="12" spans="1:24" ht="21.75" customHeight="1">
      <c r="A12" s="72"/>
      <c r="C12" s="102" t="s">
        <v>101</v>
      </c>
      <c r="D12" s="72"/>
      <c r="E12" s="102" t="s">
        <v>69</v>
      </c>
      <c r="F12" s="72"/>
      <c r="G12" s="102" t="s">
        <v>120</v>
      </c>
      <c r="H12" s="72"/>
      <c r="I12" s="102" t="s">
        <v>70</v>
      </c>
      <c r="J12" s="72"/>
      <c r="K12" s="102" t="s">
        <v>71</v>
      </c>
      <c r="L12" s="73"/>
      <c r="M12" s="102" t="s">
        <v>4</v>
      </c>
      <c r="N12" s="73"/>
      <c r="O12" s="102" t="s">
        <v>159</v>
      </c>
      <c r="P12" s="73"/>
      <c r="Q12" s="102" t="s">
        <v>95</v>
      </c>
      <c r="R12" s="73"/>
      <c r="S12" s="102" t="s">
        <v>96</v>
      </c>
      <c r="T12" s="72"/>
      <c r="U12" s="102" t="s">
        <v>97</v>
      </c>
      <c r="V12" s="72"/>
      <c r="W12" s="102" t="s">
        <v>98</v>
      </c>
    </row>
    <row r="13" spans="1:24" s="75" customFormat="1" ht="21.75" customHeight="1">
      <c r="A13" s="74" t="s">
        <v>144</v>
      </c>
      <c r="C13" s="76">
        <v>395741</v>
      </c>
      <c r="D13" s="77"/>
      <c r="E13" s="76">
        <v>83396</v>
      </c>
      <c r="F13" s="77"/>
      <c r="G13" s="76">
        <v>15267</v>
      </c>
      <c r="H13" s="77"/>
      <c r="I13" s="76">
        <v>33588</v>
      </c>
      <c r="J13" s="77"/>
      <c r="K13" s="76">
        <v>148738</v>
      </c>
      <c r="L13" s="77"/>
      <c r="M13" s="76">
        <v>41507</v>
      </c>
      <c r="N13" s="69"/>
      <c r="O13" s="76">
        <v>0</v>
      </c>
      <c r="P13" s="69"/>
      <c r="Q13" s="76">
        <f>SUM(M13:N13)</f>
        <v>41507</v>
      </c>
      <c r="R13" s="77"/>
      <c r="S13" s="69">
        <f>SUM(C13:K13,Q13)</f>
        <v>718237</v>
      </c>
      <c r="T13" s="77"/>
      <c r="U13" s="76">
        <v>-2155</v>
      </c>
      <c r="V13" s="77"/>
      <c r="W13" s="69">
        <f>SUM(S13:U13)</f>
        <v>716082</v>
      </c>
    </row>
    <row r="14" spans="1:24" s="75" customFormat="1" ht="21.75" customHeight="1">
      <c r="A14" s="69" t="s">
        <v>124</v>
      </c>
      <c r="C14" s="76">
        <v>0</v>
      </c>
      <c r="D14" s="77"/>
      <c r="E14" s="76">
        <v>0</v>
      </c>
      <c r="F14" s="77"/>
      <c r="G14" s="76">
        <v>0</v>
      </c>
      <c r="H14" s="77"/>
      <c r="I14" s="76">
        <v>0</v>
      </c>
      <c r="J14" s="77"/>
      <c r="K14" s="76">
        <f>SUM(PL!G98)</f>
        <v>130049</v>
      </c>
      <c r="L14" s="77"/>
      <c r="M14" s="76">
        <v>0</v>
      </c>
      <c r="N14" s="69"/>
      <c r="O14" s="76">
        <v>0</v>
      </c>
      <c r="P14" s="69"/>
      <c r="Q14" s="76">
        <f>SUM(M14:O14)</f>
        <v>0</v>
      </c>
      <c r="R14" s="77"/>
      <c r="S14" s="76">
        <f>SUM(C14:K14,Q14)</f>
        <v>130049</v>
      </c>
      <c r="T14" s="77"/>
      <c r="U14" s="76">
        <f>SUM(PL!G99)</f>
        <v>-391</v>
      </c>
      <c r="V14" s="77"/>
      <c r="W14" s="76">
        <f t="shared" ref="W14:W15" si="0">SUM(S14:U14)</f>
        <v>129658</v>
      </c>
    </row>
    <row r="15" spans="1:24" s="75" customFormat="1" ht="21.75" customHeight="1">
      <c r="A15" s="69" t="s">
        <v>115</v>
      </c>
      <c r="C15" s="78">
        <v>0</v>
      </c>
      <c r="D15" s="77"/>
      <c r="E15" s="78">
        <v>0</v>
      </c>
      <c r="F15" s="77"/>
      <c r="G15" s="78">
        <v>0</v>
      </c>
      <c r="H15" s="77"/>
      <c r="I15" s="78">
        <v>0</v>
      </c>
      <c r="J15" s="77"/>
      <c r="K15" s="78">
        <v>0</v>
      </c>
      <c r="L15" s="77"/>
      <c r="M15" s="78">
        <v>0</v>
      </c>
      <c r="O15" s="78">
        <f>SUM(PL!G121)</f>
        <v>-35</v>
      </c>
      <c r="Q15" s="78">
        <f>SUM(M15:O15)</f>
        <v>-35</v>
      </c>
      <c r="R15" s="77"/>
      <c r="S15" s="78">
        <f>SUM(C15:K15,Q15)</f>
        <v>-35</v>
      </c>
      <c r="T15" s="77"/>
      <c r="U15" s="78">
        <v>0</v>
      </c>
      <c r="V15" s="77"/>
      <c r="W15" s="78">
        <f t="shared" si="0"/>
        <v>-35</v>
      </c>
    </row>
    <row r="16" spans="1:24" ht="21.75" customHeight="1">
      <c r="A16" s="69" t="s">
        <v>116</v>
      </c>
      <c r="C16" s="79">
        <f>SUM(C14:C15)</f>
        <v>0</v>
      </c>
      <c r="D16" s="80"/>
      <c r="E16" s="79">
        <f>SUM(E14:E15)</f>
        <v>0</v>
      </c>
      <c r="F16" s="80"/>
      <c r="G16" s="79">
        <f>SUM(G14:G15)</f>
        <v>0</v>
      </c>
      <c r="H16" s="80"/>
      <c r="I16" s="79">
        <f>SUM(I14:I15)</f>
        <v>0</v>
      </c>
      <c r="J16" s="77"/>
      <c r="K16" s="79">
        <f>SUM(K14:K15)</f>
        <v>130049</v>
      </c>
      <c r="L16" s="77"/>
      <c r="M16" s="79">
        <f>SUM(M14:M15)</f>
        <v>0</v>
      </c>
      <c r="N16" s="79"/>
      <c r="O16" s="79">
        <f>SUM(O14:O15)</f>
        <v>-35</v>
      </c>
      <c r="P16" s="79"/>
      <c r="Q16" s="79">
        <f>SUM(Q14:Q15)</f>
        <v>-35</v>
      </c>
      <c r="R16" s="77"/>
      <c r="S16" s="76">
        <f>SUM(S14:S15)</f>
        <v>130014</v>
      </c>
      <c r="T16" s="77"/>
      <c r="U16" s="79">
        <f>SUM(U14:U15)</f>
        <v>-391</v>
      </c>
      <c r="V16" s="77"/>
      <c r="W16" s="76">
        <f>SUM(W14:W15)</f>
        <v>129623</v>
      </c>
    </row>
    <row r="17" spans="1:23" ht="21.75" customHeight="1">
      <c r="A17" s="69" t="s">
        <v>212</v>
      </c>
      <c r="C17" s="79">
        <v>0</v>
      </c>
      <c r="D17" s="80"/>
      <c r="E17" s="79">
        <v>0</v>
      </c>
      <c r="F17" s="80"/>
      <c r="G17" s="79">
        <v>0</v>
      </c>
      <c r="H17" s="80"/>
      <c r="I17" s="79">
        <v>0</v>
      </c>
      <c r="J17" s="77"/>
      <c r="K17" s="79">
        <f>PL!G210</f>
        <v>-92339</v>
      </c>
      <c r="L17" s="77"/>
      <c r="M17" s="79">
        <v>0</v>
      </c>
      <c r="N17" s="79"/>
      <c r="O17" s="79">
        <v>0</v>
      </c>
      <c r="P17" s="79"/>
      <c r="Q17" s="79">
        <f>SUM(M17:O17)</f>
        <v>0</v>
      </c>
      <c r="R17" s="77"/>
      <c r="S17" s="76">
        <f>SUM(C17:K17,Q17)</f>
        <v>-92339</v>
      </c>
      <c r="T17" s="77"/>
      <c r="U17" s="79">
        <v>0</v>
      </c>
      <c r="V17" s="77"/>
      <c r="W17" s="76">
        <f t="shared" ref="W17:W18" si="1">SUM(S17:U17)</f>
        <v>-92339</v>
      </c>
    </row>
    <row r="18" spans="1:23" s="75" customFormat="1" ht="21.75" customHeight="1">
      <c r="A18" s="69" t="s">
        <v>211</v>
      </c>
      <c r="C18" s="76">
        <v>0</v>
      </c>
      <c r="D18" s="77"/>
      <c r="E18" s="76">
        <v>0</v>
      </c>
      <c r="F18" s="77"/>
      <c r="G18" s="76">
        <v>0</v>
      </c>
      <c r="H18" s="77"/>
      <c r="I18" s="76">
        <f>company!I16</f>
        <v>5986</v>
      </c>
      <c r="J18" s="76"/>
      <c r="K18" s="76">
        <f>-I18</f>
        <v>-5986</v>
      </c>
      <c r="L18" s="77"/>
      <c r="M18" s="76">
        <v>0</v>
      </c>
      <c r="N18" s="77"/>
      <c r="O18" s="76">
        <v>0</v>
      </c>
      <c r="P18" s="77"/>
      <c r="Q18" s="76">
        <f>SUM(M18:O18)</f>
        <v>0</v>
      </c>
      <c r="R18" s="77"/>
      <c r="S18" s="76">
        <f>SUM(C18:K18,Q18)</f>
        <v>0</v>
      </c>
      <c r="T18" s="77"/>
      <c r="U18" s="76">
        <v>0</v>
      </c>
      <c r="V18" s="77"/>
      <c r="W18" s="76">
        <f t="shared" si="1"/>
        <v>0</v>
      </c>
    </row>
    <row r="19" spans="1:23" s="75" customFormat="1" ht="21.75" customHeight="1">
      <c r="A19" s="69" t="s">
        <v>206</v>
      </c>
      <c r="C19" s="76"/>
      <c r="D19" s="77"/>
      <c r="E19" s="76"/>
      <c r="F19" s="77"/>
      <c r="G19" s="76"/>
      <c r="H19" s="77"/>
      <c r="I19" s="76"/>
      <c r="J19" s="76"/>
      <c r="K19" s="76"/>
      <c r="L19" s="77"/>
      <c r="M19" s="76"/>
      <c r="N19" s="77"/>
      <c r="O19" s="76"/>
      <c r="P19" s="77"/>
      <c r="Q19" s="76"/>
      <c r="R19" s="77"/>
      <c r="S19" s="76"/>
      <c r="T19" s="77"/>
      <c r="U19" s="76"/>
      <c r="V19" s="77"/>
      <c r="W19" s="76"/>
    </row>
    <row r="20" spans="1:23" s="75" customFormat="1" ht="21.75" customHeight="1">
      <c r="A20" s="69" t="s">
        <v>207</v>
      </c>
      <c r="C20" s="76"/>
      <c r="D20" s="77"/>
      <c r="E20" s="76"/>
      <c r="F20" s="77"/>
      <c r="G20" s="76"/>
      <c r="H20" s="77"/>
      <c r="I20" s="76"/>
      <c r="J20" s="76"/>
      <c r="K20" s="76"/>
      <c r="L20" s="77"/>
      <c r="M20" s="76"/>
      <c r="N20" s="77"/>
      <c r="O20" s="76"/>
      <c r="P20" s="77"/>
      <c r="Q20" s="76"/>
      <c r="R20" s="77"/>
      <c r="S20" s="76"/>
      <c r="T20" s="77"/>
      <c r="U20" s="76"/>
      <c r="V20" s="77"/>
      <c r="W20" s="76"/>
    </row>
    <row r="21" spans="1:23" s="75" customFormat="1" ht="21.75" customHeight="1">
      <c r="A21" s="69" t="s">
        <v>208</v>
      </c>
      <c r="C21" s="76">
        <v>0</v>
      </c>
      <c r="D21" s="77"/>
      <c r="E21" s="76">
        <v>0</v>
      </c>
      <c r="F21" s="77"/>
      <c r="G21" s="76">
        <v>0</v>
      </c>
      <c r="H21" s="77"/>
      <c r="I21" s="76">
        <v>0</v>
      </c>
      <c r="J21" s="76"/>
      <c r="K21" s="76">
        <v>0</v>
      </c>
      <c r="L21" s="77"/>
      <c r="M21" s="76">
        <v>0</v>
      </c>
      <c r="N21" s="77"/>
      <c r="O21" s="76">
        <v>0</v>
      </c>
      <c r="P21" s="77"/>
      <c r="Q21" s="76">
        <f>SUM(M21:O21)</f>
        <v>0</v>
      </c>
      <c r="R21" s="77"/>
      <c r="S21" s="76">
        <f>SUM(C21:K21,Q21)</f>
        <v>0</v>
      </c>
      <c r="T21" s="77"/>
      <c r="U21" s="76">
        <f>PL!G198</f>
        <v>2931</v>
      </c>
      <c r="V21" s="77"/>
      <c r="W21" s="76">
        <f t="shared" ref="W21" si="2">SUM(S21:U21)</f>
        <v>2931</v>
      </c>
    </row>
    <row r="22" spans="1:23" ht="21.75" customHeight="1" thickBot="1">
      <c r="A22" s="74" t="s">
        <v>210</v>
      </c>
      <c r="C22" s="81">
        <f>SUM(C13,C16:C21)</f>
        <v>395741</v>
      </c>
      <c r="D22" s="71"/>
      <c r="E22" s="81">
        <f>SUM(E13,E16:E21)</f>
        <v>83396</v>
      </c>
      <c r="F22" s="71"/>
      <c r="G22" s="81">
        <f>SUM(G13,G16:G21)</f>
        <v>15267</v>
      </c>
      <c r="H22" s="80"/>
      <c r="I22" s="81">
        <f>SUM(I13,I16:I21)</f>
        <v>39574</v>
      </c>
      <c r="J22" s="71"/>
      <c r="K22" s="81">
        <f>SUM(K13,K16:K21)</f>
        <v>180462</v>
      </c>
      <c r="L22" s="77"/>
      <c r="M22" s="81">
        <f>SUM(M13,M16:M21)</f>
        <v>41507</v>
      </c>
      <c r="N22" s="77"/>
      <c r="O22" s="82">
        <f>SUM(O13,O16:O21)</f>
        <v>-35</v>
      </c>
      <c r="P22" s="77"/>
      <c r="Q22" s="81">
        <f>SUM(Q13,Q16:Q21)</f>
        <v>41472</v>
      </c>
      <c r="R22" s="77"/>
      <c r="S22" s="81">
        <f>SUM(S13,S16:S21)</f>
        <v>755912</v>
      </c>
      <c r="T22" s="71"/>
      <c r="U22" s="81">
        <f>SUM(U13,U16:U21)</f>
        <v>385</v>
      </c>
      <c r="V22" s="71"/>
      <c r="W22" s="81">
        <f>SUM(W13,W16:W21)</f>
        <v>756297</v>
      </c>
    </row>
    <row r="23" spans="1:23" ht="21.75" customHeight="1" thickTop="1">
      <c r="A23" s="72"/>
      <c r="C23" s="73"/>
      <c r="D23" s="72"/>
      <c r="E23" s="73"/>
      <c r="F23" s="72"/>
      <c r="G23" s="73"/>
      <c r="H23" s="72"/>
      <c r="I23" s="73"/>
      <c r="J23" s="72"/>
      <c r="K23" s="73"/>
      <c r="L23" s="73"/>
      <c r="M23" s="73"/>
      <c r="N23" s="73"/>
      <c r="O23" s="73"/>
      <c r="P23" s="73"/>
      <c r="Q23" s="73"/>
      <c r="R23" s="73"/>
      <c r="S23" s="73"/>
      <c r="T23" s="72"/>
      <c r="U23" s="73"/>
      <c r="V23" s="72"/>
      <c r="W23" s="73"/>
    </row>
    <row r="24" spans="1:23" s="75" customFormat="1" ht="21.75" customHeight="1">
      <c r="A24" s="74" t="s">
        <v>172</v>
      </c>
      <c r="C24" s="76">
        <v>395741</v>
      </c>
      <c r="D24" s="77"/>
      <c r="E24" s="76">
        <v>83396</v>
      </c>
      <c r="F24" s="77"/>
      <c r="G24" s="76">
        <v>15267</v>
      </c>
      <c r="H24" s="77"/>
      <c r="I24" s="76">
        <v>39574</v>
      </c>
      <c r="J24" s="77"/>
      <c r="K24" s="76">
        <v>221904</v>
      </c>
      <c r="L24" s="77"/>
      <c r="M24" s="76">
        <v>41507</v>
      </c>
      <c r="N24" s="69"/>
      <c r="O24" s="76">
        <v>-40</v>
      </c>
      <c r="P24" s="69"/>
      <c r="Q24" s="76">
        <f>SUM(M24:O24)</f>
        <v>41467</v>
      </c>
      <c r="R24" s="77"/>
      <c r="S24" s="69">
        <f>SUM(C24:K24,Q24)</f>
        <v>797349</v>
      </c>
      <c r="T24" s="77"/>
      <c r="U24" s="76">
        <v>141</v>
      </c>
      <c r="V24" s="77"/>
      <c r="W24" s="69">
        <f>SUM(S24:U24)</f>
        <v>797490</v>
      </c>
    </row>
    <row r="25" spans="1:23" s="75" customFormat="1" ht="21.75" customHeight="1">
      <c r="A25" s="69" t="s">
        <v>124</v>
      </c>
      <c r="C25" s="76">
        <v>0</v>
      </c>
      <c r="D25" s="77"/>
      <c r="E25" s="76">
        <v>0</v>
      </c>
      <c r="F25" s="77"/>
      <c r="G25" s="76">
        <v>0</v>
      </c>
      <c r="H25" s="77"/>
      <c r="I25" s="76">
        <v>0</v>
      </c>
      <c r="J25" s="77"/>
      <c r="K25" s="76">
        <f>PL!E98</f>
        <v>141948</v>
      </c>
      <c r="L25" s="77"/>
      <c r="M25" s="76">
        <v>0</v>
      </c>
      <c r="N25" s="69"/>
      <c r="O25" s="76">
        <v>0</v>
      </c>
      <c r="P25" s="69"/>
      <c r="Q25" s="76">
        <f t="shared" ref="Q25" si="3">SUM(M25:O25)</f>
        <v>0</v>
      </c>
      <c r="R25" s="77"/>
      <c r="S25" s="76">
        <f>SUM(C25:K25,Q25)</f>
        <v>141948</v>
      </c>
      <c r="T25" s="77"/>
      <c r="U25" s="76">
        <f>SUM(PL!E99)</f>
        <v>188</v>
      </c>
      <c r="V25" s="77"/>
      <c r="W25" s="76">
        <f t="shared" ref="W25:W33" si="4">SUM(S25:U25)</f>
        <v>142136</v>
      </c>
    </row>
    <row r="26" spans="1:23" s="75" customFormat="1" ht="21.75" customHeight="1">
      <c r="A26" s="69" t="s">
        <v>115</v>
      </c>
      <c r="C26" s="78">
        <v>0</v>
      </c>
      <c r="D26" s="77"/>
      <c r="E26" s="78">
        <v>0</v>
      </c>
      <c r="F26" s="77"/>
      <c r="G26" s="78">
        <v>0</v>
      </c>
      <c r="H26" s="77"/>
      <c r="I26" s="78">
        <v>0</v>
      </c>
      <c r="J26" s="77"/>
      <c r="K26" s="78">
        <f>PL!E124</f>
        <v>-407</v>
      </c>
      <c r="L26" s="77"/>
      <c r="M26" s="78">
        <v>0</v>
      </c>
      <c r="O26" s="78">
        <f>PL!E121</f>
        <v>-99</v>
      </c>
      <c r="Q26" s="78">
        <f>SUM(M26:O26)</f>
        <v>-99</v>
      </c>
      <c r="R26" s="77"/>
      <c r="S26" s="78">
        <f>SUM(C26:K26,Q26)</f>
        <v>-506</v>
      </c>
      <c r="T26" s="77"/>
      <c r="U26" s="78">
        <v>0</v>
      </c>
      <c r="V26" s="77"/>
      <c r="W26" s="78">
        <f t="shared" si="4"/>
        <v>-506</v>
      </c>
    </row>
    <row r="27" spans="1:23" ht="21.75" customHeight="1">
      <c r="A27" s="69" t="s">
        <v>116</v>
      </c>
      <c r="C27" s="79">
        <f>SUM(C25:C26)</f>
        <v>0</v>
      </c>
      <c r="D27" s="80"/>
      <c r="E27" s="79">
        <f>SUM(E25:E26)</f>
        <v>0</v>
      </c>
      <c r="F27" s="80"/>
      <c r="G27" s="79">
        <f>SUM(G25:G26)</f>
        <v>0</v>
      </c>
      <c r="H27" s="80"/>
      <c r="I27" s="79">
        <f>SUM(I25:I26)</f>
        <v>0</v>
      </c>
      <c r="J27" s="77"/>
      <c r="K27" s="79">
        <f>SUM(K25:K26)</f>
        <v>141541</v>
      </c>
      <c r="L27" s="77"/>
      <c r="M27" s="79">
        <f>SUM(M25:M26)</f>
        <v>0</v>
      </c>
      <c r="N27" s="79"/>
      <c r="O27" s="79">
        <f>SUM(O25:O26)</f>
        <v>-99</v>
      </c>
      <c r="P27" s="79"/>
      <c r="Q27" s="79">
        <f>SUM(Q25:Q26)</f>
        <v>-99</v>
      </c>
      <c r="R27" s="77"/>
      <c r="S27" s="76">
        <f>SUM(S25:S26)</f>
        <v>141442</v>
      </c>
      <c r="T27" s="77"/>
      <c r="U27" s="79">
        <f>SUM(U25:U26)</f>
        <v>188</v>
      </c>
      <c r="V27" s="77"/>
      <c r="W27" s="76">
        <f>SUM(W25:W26)</f>
        <v>141630</v>
      </c>
    </row>
    <row r="28" spans="1:23" ht="21.75" customHeight="1">
      <c r="A28" s="69" t="s">
        <v>218</v>
      </c>
      <c r="C28" s="79"/>
      <c r="D28" s="80"/>
      <c r="E28" s="79"/>
      <c r="F28" s="80"/>
      <c r="G28" s="79"/>
      <c r="H28" s="80"/>
      <c r="I28" s="79"/>
      <c r="J28" s="77"/>
      <c r="K28" s="79"/>
      <c r="L28" s="77"/>
      <c r="M28" s="79"/>
      <c r="N28" s="79"/>
      <c r="O28" s="79"/>
      <c r="P28" s="79"/>
      <c r="Q28" s="79"/>
      <c r="R28" s="77"/>
      <c r="S28" s="76"/>
      <c r="T28" s="77"/>
      <c r="U28" s="79"/>
      <c r="V28" s="77"/>
      <c r="W28" s="76"/>
    </row>
    <row r="29" spans="1:23" ht="21.75" customHeight="1">
      <c r="A29" s="69" t="s">
        <v>219</v>
      </c>
      <c r="C29" s="79"/>
      <c r="D29" s="80"/>
      <c r="E29" s="79"/>
      <c r="F29" s="80"/>
      <c r="G29" s="79"/>
      <c r="H29" s="80"/>
      <c r="I29" s="79"/>
      <c r="J29" s="77"/>
      <c r="K29" s="79"/>
      <c r="L29" s="77"/>
      <c r="M29" s="79"/>
      <c r="N29" s="79"/>
      <c r="O29" s="79"/>
      <c r="P29" s="79"/>
      <c r="Q29" s="79"/>
      <c r="R29" s="77"/>
      <c r="S29" s="76"/>
      <c r="T29" s="77"/>
      <c r="U29" s="79"/>
      <c r="V29" s="77"/>
      <c r="W29" s="76"/>
    </row>
    <row r="30" spans="1:23" ht="21.75" customHeight="1">
      <c r="A30" s="69" t="s">
        <v>236</v>
      </c>
      <c r="C30" s="79">
        <f>company!C25</f>
        <v>345</v>
      </c>
      <c r="D30" s="80"/>
      <c r="E30" s="79">
        <f>company!E25</f>
        <v>5001</v>
      </c>
      <c r="F30" s="80"/>
      <c r="G30" s="79">
        <v>0</v>
      </c>
      <c r="H30" s="80"/>
      <c r="I30" s="79">
        <v>0</v>
      </c>
      <c r="J30" s="77"/>
      <c r="K30" s="79">
        <v>0</v>
      </c>
      <c r="L30" s="77"/>
      <c r="M30" s="79">
        <v>0</v>
      </c>
      <c r="N30" s="79"/>
      <c r="O30" s="79">
        <v>0</v>
      </c>
      <c r="P30" s="79"/>
      <c r="Q30" s="79">
        <f t="shared" ref="Q30:Q33" si="5">SUM(M30:O30)</f>
        <v>0</v>
      </c>
      <c r="R30" s="77"/>
      <c r="S30" s="76">
        <f>SUM(C30:K30,Q30)</f>
        <v>5346</v>
      </c>
      <c r="T30" s="77"/>
      <c r="U30" s="79">
        <v>0</v>
      </c>
      <c r="V30" s="77"/>
      <c r="W30" s="76">
        <f t="shared" si="4"/>
        <v>5346</v>
      </c>
    </row>
    <row r="31" spans="1:23" ht="21.75" customHeight="1">
      <c r="A31" s="69" t="s">
        <v>235</v>
      </c>
      <c r="C31" s="79">
        <f>company!C26</f>
        <v>131913</v>
      </c>
      <c r="D31" s="80"/>
      <c r="E31" s="79">
        <v>0</v>
      </c>
      <c r="F31" s="80"/>
      <c r="G31" s="79">
        <v>0</v>
      </c>
      <c r="H31" s="80"/>
      <c r="I31" s="79">
        <v>0</v>
      </c>
      <c r="J31" s="77"/>
      <c r="K31" s="79">
        <f>-C31</f>
        <v>-131913</v>
      </c>
      <c r="L31" s="77"/>
      <c r="M31" s="79">
        <v>0</v>
      </c>
      <c r="N31" s="79"/>
      <c r="O31" s="79">
        <v>0</v>
      </c>
      <c r="P31" s="79"/>
      <c r="Q31" s="79">
        <f t="shared" si="5"/>
        <v>0</v>
      </c>
      <c r="R31" s="77"/>
      <c r="S31" s="76">
        <f>SUM(C31:K31,Q31)</f>
        <v>0</v>
      </c>
      <c r="T31" s="77"/>
      <c r="U31" s="79">
        <v>0</v>
      </c>
      <c r="V31" s="77"/>
      <c r="W31" s="76">
        <f t="shared" si="4"/>
        <v>0</v>
      </c>
    </row>
    <row r="32" spans="1:23" ht="21.75" customHeight="1">
      <c r="A32" s="69" t="s">
        <v>212</v>
      </c>
      <c r="C32" s="79">
        <v>0</v>
      </c>
      <c r="D32" s="80"/>
      <c r="E32" s="79">
        <v>0</v>
      </c>
      <c r="F32" s="80"/>
      <c r="G32" s="79">
        <v>0</v>
      </c>
      <c r="H32" s="80"/>
      <c r="I32" s="79">
        <v>0</v>
      </c>
      <c r="J32" s="77"/>
      <c r="K32" s="79">
        <f>company!K27</f>
        <v>-92340</v>
      </c>
      <c r="L32" s="77"/>
      <c r="M32" s="79">
        <v>0</v>
      </c>
      <c r="N32" s="79"/>
      <c r="O32" s="79">
        <v>0</v>
      </c>
      <c r="P32" s="79"/>
      <c r="Q32" s="79">
        <f t="shared" si="5"/>
        <v>0</v>
      </c>
      <c r="R32" s="77"/>
      <c r="S32" s="76">
        <f>SUM(C32:K32,Q32)</f>
        <v>-92340</v>
      </c>
      <c r="T32" s="77"/>
      <c r="U32" s="79">
        <v>0</v>
      </c>
      <c r="V32" s="77"/>
      <c r="W32" s="76">
        <f t="shared" si="4"/>
        <v>-92340</v>
      </c>
    </row>
    <row r="33" spans="1:23" ht="21.75" customHeight="1">
      <c r="A33" s="69" t="s">
        <v>211</v>
      </c>
      <c r="C33" s="79">
        <v>0</v>
      </c>
      <c r="D33" s="80"/>
      <c r="E33" s="79">
        <v>0</v>
      </c>
      <c r="F33" s="80"/>
      <c r="G33" s="79">
        <v>0</v>
      </c>
      <c r="H33" s="80"/>
      <c r="I33" s="79">
        <f>company!I28</f>
        <v>7133</v>
      </c>
      <c r="J33" s="77"/>
      <c r="K33" s="79">
        <f>-I33</f>
        <v>-7133</v>
      </c>
      <c r="L33" s="77"/>
      <c r="M33" s="79">
        <v>0</v>
      </c>
      <c r="N33" s="79"/>
      <c r="O33" s="79">
        <v>0</v>
      </c>
      <c r="P33" s="79"/>
      <c r="Q33" s="79">
        <f t="shared" si="5"/>
        <v>0</v>
      </c>
      <c r="R33" s="77"/>
      <c r="S33" s="76">
        <f>SUM(C33:K33,Q33)</f>
        <v>0</v>
      </c>
      <c r="T33" s="77"/>
      <c r="U33" s="79">
        <v>0</v>
      </c>
      <c r="V33" s="77"/>
      <c r="W33" s="76">
        <f t="shared" si="4"/>
        <v>0</v>
      </c>
    </row>
    <row r="34" spans="1:23" s="83" customFormat="1" ht="21.75" customHeight="1">
      <c r="A34" s="83" t="s">
        <v>206</v>
      </c>
      <c r="C34" s="84"/>
      <c r="D34" s="85"/>
      <c r="E34" s="84"/>
      <c r="F34" s="85"/>
      <c r="G34" s="84"/>
      <c r="H34" s="85"/>
      <c r="I34" s="84"/>
      <c r="J34" s="86"/>
      <c r="K34" s="84"/>
      <c r="L34" s="86"/>
      <c r="M34" s="84"/>
      <c r="N34" s="84"/>
      <c r="O34" s="84"/>
      <c r="P34" s="84"/>
      <c r="Q34" s="84"/>
      <c r="R34" s="86"/>
      <c r="S34" s="87"/>
      <c r="T34" s="86"/>
      <c r="U34" s="84"/>
      <c r="V34" s="86"/>
      <c r="W34" s="87"/>
    </row>
    <row r="35" spans="1:23" s="83" customFormat="1" ht="21.75" customHeight="1">
      <c r="A35" s="83" t="s">
        <v>223</v>
      </c>
      <c r="C35" s="84"/>
      <c r="D35" s="85"/>
      <c r="E35" s="84"/>
      <c r="F35" s="85"/>
      <c r="G35" s="84"/>
      <c r="H35" s="85"/>
      <c r="I35" s="84"/>
      <c r="J35" s="86"/>
      <c r="K35" s="84"/>
      <c r="L35" s="86"/>
      <c r="M35" s="84"/>
      <c r="N35" s="84"/>
      <c r="O35" s="84"/>
      <c r="P35" s="84"/>
      <c r="Q35" s="84"/>
      <c r="R35" s="86"/>
      <c r="S35" s="87"/>
      <c r="T35" s="86"/>
      <c r="U35" s="84"/>
      <c r="V35" s="86"/>
      <c r="W35" s="87"/>
    </row>
    <row r="36" spans="1:23" s="83" customFormat="1" ht="21.75" customHeight="1">
      <c r="A36" s="83" t="s">
        <v>237</v>
      </c>
      <c r="C36" s="84">
        <v>0</v>
      </c>
      <c r="D36" s="85"/>
      <c r="E36" s="84">
        <v>0</v>
      </c>
      <c r="F36" s="85"/>
      <c r="G36" s="84">
        <v>0</v>
      </c>
      <c r="H36" s="85"/>
      <c r="I36" s="84">
        <v>0</v>
      </c>
      <c r="J36" s="86"/>
      <c r="K36" s="84">
        <v>0</v>
      </c>
      <c r="L36" s="86"/>
      <c r="M36" s="84">
        <v>0</v>
      </c>
      <c r="N36" s="84"/>
      <c r="O36" s="84">
        <v>0</v>
      </c>
      <c r="P36" s="84"/>
      <c r="Q36" s="84">
        <f t="shared" ref="Q36" si="6">SUM(M36:O36)</f>
        <v>0</v>
      </c>
      <c r="R36" s="86"/>
      <c r="S36" s="87">
        <f>SUM(C36:K36,Q36)</f>
        <v>0</v>
      </c>
      <c r="T36" s="86"/>
      <c r="U36" s="84">
        <v>750</v>
      </c>
      <c r="V36" s="86"/>
      <c r="W36" s="87">
        <f t="shared" ref="W36" si="7">SUM(S36:U36)</f>
        <v>750</v>
      </c>
    </row>
    <row r="37" spans="1:23" ht="21.75" customHeight="1" thickBot="1">
      <c r="A37" s="74" t="s">
        <v>209</v>
      </c>
      <c r="C37" s="81">
        <f>SUM(C24,C27:C36)</f>
        <v>527999</v>
      </c>
      <c r="D37" s="71"/>
      <c r="E37" s="81">
        <f>SUM(E24,E27:E36)</f>
        <v>88397</v>
      </c>
      <c r="F37" s="71"/>
      <c r="G37" s="81">
        <f>SUM(G24,G27:G36)</f>
        <v>15267</v>
      </c>
      <c r="H37" s="80"/>
      <c r="I37" s="81">
        <f>SUM(I24,I27:I36)</f>
        <v>46707</v>
      </c>
      <c r="J37" s="71"/>
      <c r="K37" s="81">
        <f>SUM(K24,K27:K36)</f>
        <v>132059</v>
      </c>
      <c r="L37" s="77"/>
      <c r="M37" s="81">
        <f>SUM(M24,M27:M36)</f>
        <v>41507</v>
      </c>
      <c r="N37" s="77"/>
      <c r="O37" s="81">
        <f>SUM(O24,O27:O36)</f>
        <v>-139</v>
      </c>
      <c r="P37" s="77"/>
      <c r="Q37" s="81">
        <f>SUM(Q24,Q27:Q36)</f>
        <v>41368</v>
      </c>
      <c r="R37" s="77"/>
      <c r="S37" s="81">
        <f>SUM(S24,S27:S36)</f>
        <v>851797</v>
      </c>
      <c r="T37" s="71"/>
      <c r="U37" s="81">
        <f>SUM(U24,U27:U36)</f>
        <v>1079</v>
      </c>
      <c r="V37" s="71"/>
      <c r="W37" s="81">
        <f>SUM(W24,W27:W36)</f>
        <v>852876</v>
      </c>
    </row>
    <row r="38" spans="1:23" ht="21.75" customHeight="1" thickTop="1">
      <c r="C38" s="88">
        <f>SUM(C37-bs!E81)</f>
        <v>0</v>
      </c>
      <c r="D38" s="88"/>
      <c r="E38" s="88">
        <f>SUM(E37-bs!E82)</f>
        <v>0</v>
      </c>
      <c r="F38" s="88"/>
      <c r="G38" s="88">
        <f>SUM(G37-bs!E83)</f>
        <v>0</v>
      </c>
      <c r="H38" s="88"/>
      <c r="I38" s="88">
        <f>SUM(I37-bs!E85)</f>
        <v>0</v>
      </c>
      <c r="J38" s="88"/>
      <c r="K38" s="88">
        <f>SUM(K37-bs!E86)</f>
        <v>0</v>
      </c>
      <c r="L38" s="88"/>
      <c r="M38" s="88"/>
      <c r="N38" s="88"/>
      <c r="O38" s="88"/>
      <c r="P38" s="88"/>
      <c r="Q38" s="88">
        <f>SUM(Q37-bs!E87)</f>
        <v>0</v>
      </c>
      <c r="R38" s="88"/>
      <c r="S38" s="88">
        <f>SUM(S37-bs!E88)</f>
        <v>0</v>
      </c>
      <c r="T38" s="88"/>
      <c r="U38" s="88">
        <f>SUM(U37-bs!E89)</f>
        <v>0</v>
      </c>
      <c r="V38" s="88"/>
      <c r="W38" s="88">
        <f>SUM(W37-bs!E90)</f>
        <v>0</v>
      </c>
    </row>
    <row r="39" spans="1:23" ht="21.75" customHeight="1">
      <c r="A39" s="69" t="s">
        <v>15</v>
      </c>
    </row>
  </sheetData>
  <mergeCells count="6">
    <mergeCell ref="I11:K11"/>
    <mergeCell ref="A3:X3"/>
    <mergeCell ref="A4:X4"/>
    <mergeCell ref="C6:W6"/>
    <mergeCell ref="C7:S7"/>
    <mergeCell ref="M8:Q8"/>
  </mergeCells>
  <printOptions horizontalCentered="1"/>
  <pageMargins left="0.19685039370078741" right="0.19685039370078741" top="0.98425196850393704" bottom="0.39370078740157483" header="0.19685039370078741" footer="0.19685039370078741"/>
  <pageSetup paperSize="9"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GridLines="0" view="pageBreakPreview" zoomScale="80" zoomScaleNormal="85" zoomScaleSheetLayoutView="80" workbookViewId="0">
      <selection activeCell="A9" sqref="A9"/>
    </sheetView>
  </sheetViews>
  <sheetFormatPr defaultColWidth="10.7109375" defaultRowHeight="21.75" customHeight="1"/>
  <cols>
    <col min="1" max="1" width="38.140625" style="64" customWidth="1"/>
    <col min="2" max="2" width="5.5703125" style="64" customWidth="1"/>
    <col min="3" max="3" width="14.7109375" style="64" customWidth="1"/>
    <col min="4" max="4" width="2.7109375" style="64" customWidth="1"/>
    <col min="5" max="5" width="14.7109375" style="64" customWidth="1"/>
    <col min="6" max="6" width="2.7109375" style="64" customWidth="1"/>
    <col min="7" max="7" width="14.7109375" style="64" customWidth="1"/>
    <col min="8" max="8" width="2.7109375" style="64" customWidth="1"/>
    <col min="9" max="9" width="14.7109375" style="64" customWidth="1"/>
    <col min="10" max="10" width="2.7109375" style="64" customWidth="1"/>
    <col min="11" max="11" width="14.7109375" style="64" customWidth="1"/>
    <col min="12" max="12" width="2.7109375" style="64" customWidth="1"/>
    <col min="13" max="13" width="14.7109375" style="64" customWidth="1"/>
    <col min="14" max="14" width="2.7109375" style="64" customWidth="1"/>
    <col min="15" max="15" width="14.7109375" style="64" customWidth="1"/>
    <col min="16" max="16" width="2.7109375" style="64" customWidth="1"/>
    <col min="17" max="17" width="14.7109375" style="64" customWidth="1"/>
    <col min="18" max="18" width="1.7109375" style="64" customWidth="1"/>
    <col min="19" max="258" width="10.7109375" style="64"/>
    <col min="259" max="259" width="46.28515625" style="64" customWidth="1"/>
    <col min="260" max="260" width="5.5703125" style="64" customWidth="1"/>
    <col min="261" max="261" width="14.7109375" style="64" customWidth="1"/>
    <col min="262" max="262" width="2.7109375" style="64" customWidth="1"/>
    <col min="263" max="263" width="14.7109375" style="64" customWidth="1"/>
    <col min="264" max="264" width="2.7109375" style="64" customWidth="1"/>
    <col min="265" max="265" width="14.7109375" style="64" customWidth="1"/>
    <col min="266" max="266" width="2.7109375" style="64" customWidth="1"/>
    <col min="267" max="267" width="14.7109375" style="64" customWidth="1"/>
    <col min="268" max="268" width="2.7109375" style="64" customWidth="1"/>
    <col min="269" max="269" width="14.7109375" style="64" customWidth="1"/>
    <col min="270" max="270" width="2.7109375" style="64" customWidth="1"/>
    <col min="271" max="271" width="14.7109375" style="64" customWidth="1"/>
    <col min="272" max="272" width="2.7109375" style="64" customWidth="1"/>
    <col min="273" max="273" width="14.7109375" style="64" customWidth="1"/>
    <col min="274" max="274" width="1.7109375" style="64" customWidth="1"/>
    <col min="275" max="514" width="10.7109375" style="64"/>
    <col min="515" max="515" width="46.28515625" style="64" customWidth="1"/>
    <col min="516" max="516" width="5.5703125" style="64" customWidth="1"/>
    <col min="517" max="517" width="14.7109375" style="64" customWidth="1"/>
    <col min="518" max="518" width="2.7109375" style="64" customWidth="1"/>
    <col min="519" max="519" width="14.7109375" style="64" customWidth="1"/>
    <col min="520" max="520" width="2.7109375" style="64" customWidth="1"/>
    <col min="521" max="521" width="14.7109375" style="64" customWidth="1"/>
    <col min="522" max="522" width="2.7109375" style="64" customWidth="1"/>
    <col min="523" max="523" width="14.7109375" style="64" customWidth="1"/>
    <col min="524" max="524" width="2.7109375" style="64" customWidth="1"/>
    <col min="525" max="525" width="14.7109375" style="64" customWidth="1"/>
    <col min="526" max="526" width="2.7109375" style="64" customWidth="1"/>
    <col min="527" max="527" width="14.7109375" style="64" customWidth="1"/>
    <col min="528" max="528" width="2.7109375" style="64" customWidth="1"/>
    <col min="529" max="529" width="14.7109375" style="64" customWidth="1"/>
    <col min="530" max="530" width="1.7109375" style="64" customWidth="1"/>
    <col min="531" max="770" width="10.7109375" style="64"/>
    <col min="771" max="771" width="46.28515625" style="64" customWidth="1"/>
    <col min="772" max="772" width="5.5703125" style="64" customWidth="1"/>
    <col min="773" max="773" width="14.7109375" style="64" customWidth="1"/>
    <col min="774" max="774" width="2.7109375" style="64" customWidth="1"/>
    <col min="775" max="775" width="14.7109375" style="64" customWidth="1"/>
    <col min="776" max="776" width="2.7109375" style="64" customWidth="1"/>
    <col min="777" max="777" width="14.7109375" style="64" customWidth="1"/>
    <col min="778" max="778" width="2.7109375" style="64" customWidth="1"/>
    <col min="779" max="779" width="14.7109375" style="64" customWidth="1"/>
    <col min="780" max="780" width="2.7109375" style="64" customWidth="1"/>
    <col min="781" max="781" width="14.7109375" style="64" customWidth="1"/>
    <col min="782" max="782" width="2.7109375" style="64" customWidth="1"/>
    <col min="783" max="783" width="14.7109375" style="64" customWidth="1"/>
    <col min="784" max="784" width="2.7109375" style="64" customWidth="1"/>
    <col min="785" max="785" width="14.7109375" style="64" customWidth="1"/>
    <col min="786" max="786" width="1.7109375" style="64" customWidth="1"/>
    <col min="787" max="1026" width="10.7109375" style="64"/>
    <col min="1027" max="1027" width="46.28515625" style="64" customWidth="1"/>
    <col min="1028" max="1028" width="5.5703125" style="64" customWidth="1"/>
    <col min="1029" max="1029" width="14.7109375" style="64" customWidth="1"/>
    <col min="1030" max="1030" width="2.7109375" style="64" customWidth="1"/>
    <col min="1031" max="1031" width="14.7109375" style="64" customWidth="1"/>
    <col min="1032" max="1032" width="2.7109375" style="64" customWidth="1"/>
    <col min="1033" max="1033" width="14.7109375" style="64" customWidth="1"/>
    <col min="1034" max="1034" width="2.7109375" style="64" customWidth="1"/>
    <col min="1035" max="1035" width="14.7109375" style="64" customWidth="1"/>
    <col min="1036" max="1036" width="2.7109375" style="64" customWidth="1"/>
    <col min="1037" max="1037" width="14.7109375" style="64" customWidth="1"/>
    <col min="1038" max="1038" width="2.7109375" style="64" customWidth="1"/>
    <col min="1039" max="1039" width="14.7109375" style="64" customWidth="1"/>
    <col min="1040" max="1040" width="2.7109375" style="64" customWidth="1"/>
    <col min="1041" max="1041" width="14.7109375" style="64" customWidth="1"/>
    <col min="1042" max="1042" width="1.7109375" style="64" customWidth="1"/>
    <col min="1043" max="1282" width="10.7109375" style="64"/>
    <col min="1283" max="1283" width="46.28515625" style="64" customWidth="1"/>
    <col min="1284" max="1284" width="5.5703125" style="64" customWidth="1"/>
    <col min="1285" max="1285" width="14.7109375" style="64" customWidth="1"/>
    <col min="1286" max="1286" width="2.7109375" style="64" customWidth="1"/>
    <col min="1287" max="1287" width="14.7109375" style="64" customWidth="1"/>
    <col min="1288" max="1288" width="2.7109375" style="64" customWidth="1"/>
    <col min="1289" max="1289" width="14.7109375" style="64" customWidth="1"/>
    <col min="1290" max="1290" width="2.7109375" style="64" customWidth="1"/>
    <col min="1291" max="1291" width="14.7109375" style="64" customWidth="1"/>
    <col min="1292" max="1292" width="2.7109375" style="64" customWidth="1"/>
    <col min="1293" max="1293" width="14.7109375" style="64" customWidth="1"/>
    <col min="1294" max="1294" width="2.7109375" style="64" customWidth="1"/>
    <col min="1295" max="1295" width="14.7109375" style="64" customWidth="1"/>
    <col min="1296" max="1296" width="2.7109375" style="64" customWidth="1"/>
    <col min="1297" max="1297" width="14.7109375" style="64" customWidth="1"/>
    <col min="1298" max="1298" width="1.7109375" style="64" customWidth="1"/>
    <col min="1299" max="1538" width="10.7109375" style="64"/>
    <col min="1539" max="1539" width="46.28515625" style="64" customWidth="1"/>
    <col min="1540" max="1540" width="5.5703125" style="64" customWidth="1"/>
    <col min="1541" max="1541" width="14.7109375" style="64" customWidth="1"/>
    <col min="1542" max="1542" width="2.7109375" style="64" customWidth="1"/>
    <col min="1543" max="1543" width="14.7109375" style="64" customWidth="1"/>
    <col min="1544" max="1544" width="2.7109375" style="64" customWidth="1"/>
    <col min="1545" max="1545" width="14.7109375" style="64" customWidth="1"/>
    <col min="1546" max="1546" width="2.7109375" style="64" customWidth="1"/>
    <col min="1547" max="1547" width="14.7109375" style="64" customWidth="1"/>
    <col min="1548" max="1548" width="2.7109375" style="64" customWidth="1"/>
    <col min="1549" max="1549" width="14.7109375" style="64" customWidth="1"/>
    <col min="1550" max="1550" width="2.7109375" style="64" customWidth="1"/>
    <col min="1551" max="1551" width="14.7109375" style="64" customWidth="1"/>
    <col min="1552" max="1552" width="2.7109375" style="64" customWidth="1"/>
    <col min="1553" max="1553" width="14.7109375" style="64" customWidth="1"/>
    <col min="1554" max="1554" width="1.7109375" style="64" customWidth="1"/>
    <col min="1555" max="1794" width="10.7109375" style="64"/>
    <col min="1795" max="1795" width="46.28515625" style="64" customWidth="1"/>
    <col min="1796" max="1796" width="5.5703125" style="64" customWidth="1"/>
    <col min="1797" max="1797" width="14.7109375" style="64" customWidth="1"/>
    <col min="1798" max="1798" width="2.7109375" style="64" customWidth="1"/>
    <col min="1799" max="1799" width="14.7109375" style="64" customWidth="1"/>
    <col min="1800" max="1800" width="2.7109375" style="64" customWidth="1"/>
    <col min="1801" max="1801" width="14.7109375" style="64" customWidth="1"/>
    <col min="1802" max="1802" width="2.7109375" style="64" customWidth="1"/>
    <col min="1803" max="1803" width="14.7109375" style="64" customWidth="1"/>
    <col min="1804" max="1804" width="2.7109375" style="64" customWidth="1"/>
    <col min="1805" max="1805" width="14.7109375" style="64" customWidth="1"/>
    <col min="1806" max="1806" width="2.7109375" style="64" customWidth="1"/>
    <col min="1807" max="1807" width="14.7109375" style="64" customWidth="1"/>
    <col min="1808" max="1808" width="2.7109375" style="64" customWidth="1"/>
    <col min="1809" max="1809" width="14.7109375" style="64" customWidth="1"/>
    <col min="1810" max="1810" width="1.7109375" style="64" customWidth="1"/>
    <col min="1811" max="2050" width="10.7109375" style="64"/>
    <col min="2051" max="2051" width="46.28515625" style="64" customWidth="1"/>
    <col min="2052" max="2052" width="5.5703125" style="64" customWidth="1"/>
    <col min="2053" max="2053" width="14.7109375" style="64" customWidth="1"/>
    <col min="2054" max="2054" width="2.7109375" style="64" customWidth="1"/>
    <col min="2055" max="2055" width="14.7109375" style="64" customWidth="1"/>
    <col min="2056" max="2056" width="2.7109375" style="64" customWidth="1"/>
    <col min="2057" max="2057" width="14.7109375" style="64" customWidth="1"/>
    <col min="2058" max="2058" width="2.7109375" style="64" customWidth="1"/>
    <col min="2059" max="2059" width="14.7109375" style="64" customWidth="1"/>
    <col min="2060" max="2060" width="2.7109375" style="64" customWidth="1"/>
    <col min="2061" max="2061" width="14.7109375" style="64" customWidth="1"/>
    <col min="2062" max="2062" width="2.7109375" style="64" customWidth="1"/>
    <col min="2063" max="2063" width="14.7109375" style="64" customWidth="1"/>
    <col min="2064" max="2064" width="2.7109375" style="64" customWidth="1"/>
    <col min="2065" max="2065" width="14.7109375" style="64" customWidth="1"/>
    <col min="2066" max="2066" width="1.7109375" style="64" customWidth="1"/>
    <col min="2067" max="2306" width="10.7109375" style="64"/>
    <col min="2307" max="2307" width="46.28515625" style="64" customWidth="1"/>
    <col min="2308" max="2308" width="5.5703125" style="64" customWidth="1"/>
    <col min="2309" max="2309" width="14.7109375" style="64" customWidth="1"/>
    <col min="2310" max="2310" width="2.7109375" style="64" customWidth="1"/>
    <col min="2311" max="2311" width="14.7109375" style="64" customWidth="1"/>
    <col min="2312" max="2312" width="2.7109375" style="64" customWidth="1"/>
    <col min="2313" max="2313" width="14.7109375" style="64" customWidth="1"/>
    <col min="2314" max="2314" width="2.7109375" style="64" customWidth="1"/>
    <col min="2315" max="2315" width="14.7109375" style="64" customWidth="1"/>
    <col min="2316" max="2316" width="2.7109375" style="64" customWidth="1"/>
    <col min="2317" max="2317" width="14.7109375" style="64" customWidth="1"/>
    <col min="2318" max="2318" width="2.7109375" style="64" customWidth="1"/>
    <col min="2319" max="2319" width="14.7109375" style="64" customWidth="1"/>
    <col min="2320" max="2320" width="2.7109375" style="64" customWidth="1"/>
    <col min="2321" max="2321" width="14.7109375" style="64" customWidth="1"/>
    <col min="2322" max="2322" width="1.7109375" style="64" customWidth="1"/>
    <col min="2323" max="2562" width="10.7109375" style="64"/>
    <col min="2563" max="2563" width="46.28515625" style="64" customWidth="1"/>
    <col min="2564" max="2564" width="5.5703125" style="64" customWidth="1"/>
    <col min="2565" max="2565" width="14.7109375" style="64" customWidth="1"/>
    <col min="2566" max="2566" width="2.7109375" style="64" customWidth="1"/>
    <col min="2567" max="2567" width="14.7109375" style="64" customWidth="1"/>
    <col min="2568" max="2568" width="2.7109375" style="64" customWidth="1"/>
    <col min="2569" max="2569" width="14.7109375" style="64" customWidth="1"/>
    <col min="2570" max="2570" width="2.7109375" style="64" customWidth="1"/>
    <col min="2571" max="2571" width="14.7109375" style="64" customWidth="1"/>
    <col min="2572" max="2572" width="2.7109375" style="64" customWidth="1"/>
    <col min="2573" max="2573" width="14.7109375" style="64" customWidth="1"/>
    <col min="2574" max="2574" width="2.7109375" style="64" customWidth="1"/>
    <col min="2575" max="2575" width="14.7109375" style="64" customWidth="1"/>
    <col min="2576" max="2576" width="2.7109375" style="64" customWidth="1"/>
    <col min="2577" max="2577" width="14.7109375" style="64" customWidth="1"/>
    <col min="2578" max="2578" width="1.7109375" style="64" customWidth="1"/>
    <col min="2579" max="2818" width="10.7109375" style="64"/>
    <col min="2819" max="2819" width="46.28515625" style="64" customWidth="1"/>
    <col min="2820" max="2820" width="5.5703125" style="64" customWidth="1"/>
    <col min="2821" max="2821" width="14.7109375" style="64" customWidth="1"/>
    <col min="2822" max="2822" width="2.7109375" style="64" customWidth="1"/>
    <col min="2823" max="2823" width="14.7109375" style="64" customWidth="1"/>
    <col min="2824" max="2824" width="2.7109375" style="64" customWidth="1"/>
    <col min="2825" max="2825" width="14.7109375" style="64" customWidth="1"/>
    <col min="2826" max="2826" width="2.7109375" style="64" customWidth="1"/>
    <col min="2827" max="2827" width="14.7109375" style="64" customWidth="1"/>
    <col min="2828" max="2828" width="2.7109375" style="64" customWidth="1"/>
    <col min="2829" max="2829" width="14.7109375" style="64" customWidth="1"/>
    <col min="2830" max="2830" width="2.7109375" style="64" customWidth="1"/>
    <col min="2831" max="2831" width="14.7109375" style="64" customWidth="1"/>
    <col min="2832" max="2832" width="2.7109375" style="64" customWidth="1"/>
    <col min="2833" max="2833" width="14.7109375" style="64" customWidth="1"/>
    <col min="2834" max="2834" width="1.7109375" style="64" customWidth="1"/>
    <col min="2835" max="3074" width="10.7109375" style="64"/>
    <col min="3075" max="3075" width="46.28515625" style="64" customWidth="1"/>
    <col min="3076" max="3076" width="5.5703125" style="64" customWidth="1"/>
    <col min="3077" max="3077" width="14.7109375" style="64" customWidth="1"/>
    <col min="3078" max="3078" width="2.7109375" style="64" customWidth="1"/>
    <col min="3079" max="3079" width="14.7109375" style="64" customWidth="1"/>
    <col min="3080" max="3080" width="2.7109375" style="64" customWidth="1"/>
    <col min="3081" max="3081" width="14.7109375" style="64" customWidth="1"/>
    <col min="3082" max="3082" width="2.7109375" style="64" customWidth="1"/>
    <col min="3083" max="3083" width="14.7109375" style="64" customWidth="1"/>
    <col min="3084" max="3084" width="2.7109375" style="64" customWidth="1"/>
    <col min="3085" max="3085" width="14.7109375" style="64" customWidth="1"/>
    <col min="3086" max="3086" width="2.7109375" style="64" customWidth="1"/>
    <col min="3087" max="3087" width="14.7109375" style="64" customWidth="1"/>
    <col min="3088" max="3088" width="2.7109375" style="64" customWidth="1"/>
    <col min="3089" max="3089" width="14.7109375" style="64" customWidth="1"/>
    <col min="3090" max="3090" width="1.7109375" style="64" customWidth="1"/>
    <col min="3091" max="3330" width="10.7109375" style="64"/>
    <col min="3331" max="3331" width="46.28515625" style="64" customWidth="1"/>
    <col min="3332" max="3332" width="5.5703125" style="64" customWidth="1"/>
    <col min="3333" max="3333" width="14.7109375" style="64" customWidth="1"/>
    <col min="3334" max="3334" width="2.7109375" style="64" customWidth="1"/>
    <col min="3335" max="3335" width="14.7109375" style="64" customWidth="1"/>
    <col min="3336" max="3336" width="2.7109375" style="64" customWidth="1"/>
    <col min="3337" max="3337" width="14.7109375" style="64" customWidth="1"/>
    <col min="3338" max="3338" width="2.7109375" style="64" customWidth="1"/>
    <col min="3339" max="3339" width="14.7109375" style="64" customWidth="1"/>
    <col min="3340" max="3340" width="2.7109375" style="64" customWidth="1"/>
    <col min="3341" max="3341" width="14.7109375" style="64" customWidth="1"/>
    <col min="3342" max="3342" width="2.7109375" style="64" customWidth="1"/>
    <col min="3343" max="3343" width="14.7109375" style="64" customWidth="1"/>
    <col min="3344" max="3344" width="2.7109375" style="64" customWidth="1"/>
    <col min="3345" max="3345" width="14.7109375" style="64" customWidth="1"/>
    <col min="3346" max="3346" width="1.7109375" style="64" customWidth="1"/>
    <col min="3347" max="3586" width="10.7109375" style="64"/>
    <col min="3587" max="3587" width="46.28515625" style="64" customWidth="1"/>
    <col min="3588" max="3588" width="5.5703125" style="64" customWidth="1"/>
    <col min="3589" max="3589" width="14.7109375" style="64" customWidth="1"/>
    <col min="3590" max="3590" width="2.7109375" style="64" customWidth="1"/>
    <col min="3591" max="3591" width="14.7109375" style="64" customWidth="1"/>
    <col min="3592" max="3592" width="2.7109375" style="64" customWidth="1"/>
    <col min="3593" max="3593" width="14.7109375" style="64" customWidth="1"/>
    <col min="3594" max="3594" width="2.7109375" style="64" customWidth="1"/>
    <col min="3595" max="3595" width="14.7109375" style="64" customWidth="1"/>
    <col min="3596" max="3596" width="2.7109375" style="64" customWidth="1"/>
    <col min="3597" max="3597" width="14.7109375" style="64" customWidth="1"/>
    <col min="3598" max="3598" width="2.7109375" style="64" customWidth="1"/>
    <col min="3599" max="3599" width="14.7109375" style="64" customWidth="1"/>
    <col min="3600" max="3600" width="2.7109375" style="64" customWidth="1"/>
    <col min="3601" max="3601" width="14.7109375" style="64" customWidth="1"/>
    <col min="3602" max="3602" width="1.7109375" style="64" customWidth="1"/>
    <col min="3603" max="3842" width="10.7109375" style="64"/>
    <col min="3843" max="3843" width="46.28515625" style="64" customWidth="1"/>
    <col min="3844" max="3844" width="5.5703125" style="64" customWidth="1"/>
    <col min="3845" max="3845" width="14.7109375" style="64" customWidth="1"/>
    <col min="3846" max="3846" width="2.7109375" style="64" customWidth="1"/>
    <col min="3847" max="3847" width="14.7109375" style="64" customWidth="1"/>
    <col min="3848" max="3848" width="2.7109375" style="64" customWidth="1"/>
    <col min="3849" max="3849" width="14.7109375" style="64" customWidth="1"/>
    <col min="3850" max="3850" width="2.7109375" style="64" customWidth="1"/>
    <col min="3851" max="3851" width="14.7109375" style="64" customWidth="1"/>
    <col min="3852" max="3852" width="2.7109375" style="64" customWidth="1"/>
    <col min="3853" max="3853" width="14.7109375" style="64" customWidth="1"/>
    <col min="3854" max="3854" width="2.7109375" style="64" customWidth="1"/>
    <col min="3855" max="3855" width="14.7109375" style="64" customWidth="1"/>
    <col min="3856" max="3856" width="2.7109375" style="64" customWidth="1"/>
    <col min="3857" max="3857" width="14.7109375" style="64" customWidth="1"/>
    <col min="3858" max="3858" width="1.7109375" style="64" customWidth="1"/>
    <col min="3859" max="4098" width="10.7109375" style="64"/>
    <col min="4099" max="4099" width="46.28515625" style="64" customWidth="1"/>
    <col min="4100" max="4100" width="5.5703125" style="64" customWidth="1"/>
    <col min="4101" max="4101" width="14.7109375" style="64" customWidth="1"/>
    <col min="4102" max="4102" width="2.7109375" style="64" customWidth="1"/>
    <col min="4103" max="4103" width="14.7109375" style="64" customWidth="1"/>
    <col min="4104" max="4104" width="2.7109375" style="64" customWidth="1"/>
    <col min="4105" max="4105" width="14.7109375" style="64" customWidth="1"/>
    <col min="4106" max="4106" width="2.7109375" style="64" customWidth="1"/>
    <col min="4107" max="4107" width="14.7109375" style="64" customWidth="1"/>
    <col min="4108" max="4108" width="2.7109375" style="64" customWidth="1"/>
    <col min="4109" max="4109" width="14.7109375" style="64" customWidth="1"/>
    <col min="4110" max="4110" width="2.7109375" style="64" customWidth="1"/>
    <col min="4111" max="4111" width="14.7109375" style="64" customWidth="1"/>
    <col min="4112" max="4112" width="2.7109375" style="64" customWidth="1"/>
    <col min="4113" max="4113" width="14.7109375" style="64" customWidth="1"/>
    <col min="4114" max="4114" width="1.7109375" style="64" customWidth="1"/>
    <col min="4115" max="4354" width="10.7109375" style="64"/>
    <col min="4355" max="4355" width="46.28515625" style="64" customWidth="1"/>
    <col min="4356" max="4356" width="5.5703125" style="64" customWidth="1"/>
    <col min="4357" max="4357" width="14.7109375" style="64" customWidth="1"/>
    <col min="4358" max="4358" width="2.7109375" style="64" customWidth="1"/>
    <col min="4359" max="4359" width="14.7109375" style="64" customWidth="1"/>
    <col min="4360" max="4360" width="2.7109375" style="64" customWidth="1"/>
    <col min="4361" max="4361" width="14.7109375" style="64" customWidth="1"/>
    <col min="4362" max="4362" width="2.7109375" style="64" customWidth="1"/>
    <col min="4363" max="4363" width="14.7109375" style="64" customWidth="1"/>
    <col min="4364" max="4364" width="2.7109375" style="64" customWidth="1"/>
    <col min="4365" max="4365" width="14.7109375" style="64" customWidth="1"/>
    <col min="4366" max="4366" width="2.7109375" style="64" customWidth="1"/>
    <col min="4367" max="4367" width="14.7109375" style="64" customWidth="1"/>
    <col min="4368" max="4368" width="2.7109375" style="64" customWidth="1"/>
    <col min="4369" max="4369" width="14.7109375" style="64" customWidth="1"/>
    <col min="4370" max="4370" width="1.7109375" style="64" customWidth="1"/>
    <col min="4371" max="4610" width="10.7109375" style="64"/>
    <col min="4611" max="4611" width="46.28515625" style="64" customWidth="1"/>
    <col min="4612" max="4612" width="5.5703125" style="64" customWidth="1"/>
    <col min="4613" max="4613" width="14.7109375" style="64" customWidth="1"/>
    <col min="4614" max="4614" width="2.7109375" style="64" customWidth="1"/>
    <col min="4615" max="4615" width="14.7109375" style="64" customWidth="1"/>
    <col min="4616" max="4616" width="2.7109375" style="64" customWidth="1"/>
    <col min="4617" max="4617" width="14.7109375" style="64" customWidth="1"/>
    <col min="4618" max="4618" width="2.7109375" style="64" customWidth="1"/>
    <col min="4619" max="4619" width="14.7109375" style="64" customWidth="1"/>
    <col min="4620" max="4620" width="2.7109375" style="64" customWidth="1"/>
    <col min="4621" max="4621" width="14.7109375" style="64" customWidth="1"/>
    <col min="4622" max="4622" width="2.7109375" style="64" customWidth="1"/>
    <col min="4623" max="4623" width="14.7109375" style="64" customWidth="1"/>
    <col min="4624" max="4624" width="2.7109375" style="64" customWidth="1"/>
    <col min="4625" max="4625" width="14.7109375" style="64" customWidth="1"/>
    <col min="4626" max="4626" width="1.7109375" style="64" customWidth="1"/>
    <col min="4627" max="4866" width="10.7109375" style="64"/>
    <col min="4867" max="4867" width="46.28515625" style="64" customWidth="1"/>
    <col min="4868" max="4868" width="5.5703125" style="64" customWidth="1"/>
    <col min="4869" max="4869" width="14.7109375" style="64" customWidth="1"/>
    <col min="4870" max="4870" width="2.7109375" style="64" customWidth="1"/>
    <col min="4871" max="4871" width="14.7109375" style="64" customWidth="1"/>
    <col min="4872" max="4872" width="2.7109375" style="64" customWidth="1"/>
    <col min="4873" max="4873" width="14.7109375" style="64" customWidth="1"/>
    <col min="4874" max="4874" width="2.7109375" style="64" customWidth="1"/>
    <col min="4875" max="4875" width="14.7109375" style="64" customWidth="1"/>
    <col min="4876" max="4876" width="2.7109375" style="64" customWidth="1"/>
    <col min="4877" max="4877" width="14.7109375" style="64" customWidth="1"/>
    <col min="4878" max="4878" width="2.7109375" style="64" customWidth="1"/>
    <col min="4879" max="4879" width="14.7109375" style="64" customWidth="1"/>
    <col min="4880" max="4880" width="2.7109375" style="64" customWidth="1"/>
    <col min="4881" max="4881" width="14.7109375" style="64" customWidth="1"/>
    <col min="4882" max="4882" width="1.7109375" style="64" customWidth="1"/>
    <col min="4883" max="5122" width="10.7109375" style="64"/>
    <col min="5123" max="5123" width="46.28515625" style="64" customWidth="1"/>
    <col min="5124" max="5124" width="5.5703125" style="64" customWidth="1"/>
    <col min="5125" max="5125" width="14.7109375" style="64" customWidth="1"/>
    <col min="5126" max="5126" width="2.7109375" style="64" customWidth="1"/>
    <col min="5127" max="5127" width="14.7109375" style="64" customWidth="1"/>
    <col min="5128" max="5128" width="2.7109375" style="64" customWidth="1"/>
    <col min="5129" max="5129" width="14.7109375" style="64" customWidth="1"/>
    <col min="5130" max="5130" width="2.7109375" style="64" customWidth="1"/>
    <col min="5131" max="5131" width="14.7109375" style="64" customWidth="1"/>
    <col min="5132" max="5132" width="2.7109375" style="64" customWidth="1"/>
    <col min="5133" max="5133" width="14.7109375" style="64" customWidth="1"/>
    <col min="5134" max="5134" width="2.7109375" style="64" customWidth="1"/>
    <col min="5135" max="5135" width="14.7109375" style="64" customWidth="1"/>
    <col min="5136" max="5136" width="2.7109375" style="64" customWidth="1"/>
    <col min="5137" max="5137" width="14.7109375" style="64" customWidth="1"/>
    <col min="5138" max="5138" width="1.7109375" style="64" customWidth="1"/>
    <col min="5139" max="5378" width="10.7109375" style="64"/>
    <col min="5379" max="5379" width="46.28515625" style="64" customWidth="1"/>
    <col min="5380" max="5380" width="5.5703125" style="64" customWidth="1"/>
    <col min="5381" max="5381" width="14.7109375" style="64" customWidth="1"/>
    <col min="5382" max="5382" width="2.7109375" style="64" customWidth="1"/>
    <col min="5383" max="5383" width="14.7109375" style="64" customWidth="1"/>
    <col min="5384" max="5384" width="2.7109375" style="64" customWidth="1"/>
    <col min="5385" max="5385" width="14.7109375" style="64" customWidth="1"/>
    <col min="5386" max="5386" width="2.7109375" style="64" customWidth="1"/>
    <col min="5387" max="5387" width="14.7109375" style="64" customWidth="1"/>
    <col min="5388" max="5388" width="2.7109375" style="64" customWidth="1"/>
    <col min="5389" max="5389" width="14.7109375" style="64" customWidth="1"/>
    <col min="5390" max="5390" width="2.7109375" style="64" customWidth="1"/>
    <col min="5391" max="5391" width="14.7109375" style="64" customWidth="1"/>
    <col min="5392" max="5392" width="2.7109375" style="64" customWidth="1"/>
    <col min="5393" max="5393" width="14.7109375" style="64" customWidth="1"/>
    <col min="5394" max="5394" width="1.7109375" style="64" customWidth="1"/>
    <col min="5395" max="5634" width="10.7109375" style="64"/>
    <col min="5635" max="5635" width="46.28515625" style="64" customWidth="1"/>
    <col min="5636" max="5636" width="5.5703125" style="64" customWidth="1"/>
    <col min="5637" max="5637" width="14.7109375" style="64" customWidth="1"/>
    <col min="5638" max="5638" width="2.7109375" style="64" customWidth="1"/>
    <col min="5639" max="5639" width="14.7109375" style="64" customWidth="1"/>
    <col min="5640" max="5640" width="2.7109375" style="64" customWidth="1"/>
    <col min="5641" max="5641" width="14.7109375" style="64" customWidth="1"/>
    <col min="5642" max="5642" width="2.7109375" style="64" customWidth="1"/>
    <col min="5643" max="5643" width="14.7109375" style="64" customWidth="1"/>
    <col min="5644" max="5644" width="2.7109375" style="64" customWidth="1"/>
    <col min="5645" max="5645" width="14.7109375" style="64" customWidth="1"/>
    <col min="5646" max="5646" width="2.7109375" style="64" customWidth="1"/>
    <col min="5647" max="5647" width="14.7109375" style="64" customWidth="1"/>
    <col min="5648" max="5648" width="2.7109375" style="64" customWidth="1"/>
    <col min="5649" max="5649" width="14.7109375" style="64" customWidth="1"/>
    <col min="5650" max="5650" width="1.7109375" style="64" customWidth="1"/>
    <col min="5651" max="5890" width="10.7109375" style="64"/>
    <col min="5891" max="5891" width="46.28515625" style="64" customWidth="1"/>
    <col min="5892" max="5892" width="5.5703125" style="64" customWidth="1"/>
    <col min="5893" max="5893" width="14.7109375" style="64" customWidth="1"/>
    <col min="5894" max="5894" width="2.7109375" style="64" customWidth="1"/>
    <col min="5895" max="5895" width="14.7109375" style="64" customWidth="1"/>
    <col min="5896" max="5896" width="2.7109375" style="64" customWidth="1"/>
    <col min="5897" max="5897" width="14.7109375" style="64" customWidth="1"/>
    <col min="5898" max="5898" width="2.7109375" style="64" customWidth="1"/>
    <col min="5899" max="5899" width="14.7109375" style="64" customWidth="1"/>
    <col min="5900" max="5900" width="2.7109375" style="64" customWidth="1"/>
    <col min="5901" max="5901" width="14.7109375" style="64" customWidth="1"/>
    <col min="5902" max="5902" width="2.7109375" style="64" customWidth="1"/>
    <col min="5903" max="5903" width="14.7109375" style="64" customWidth="1"/>
    <col min="5904" max="5904" width="2.7109375" style="64" customWidth="1"/>
    <col min="5905" max="5905" width="14.7109375" style="64" customWidth="1"/>
    <col min="5906" max="5906" width="1.7109375" style="64" customWidth="1"/>
    <col min="5907" max="6146" width="10.7109375" style="64"/>
    <col min="6147" max="6147" width="46.28515625" style="64" customWidth="1"/>
    <col min="6148" max="6148" width="5.5703125" style="64" customWidth="1"/>
    <col min="6149" max="6149" width="14.7109375" style="64" customWidth="1"/>
    <col min="6150" max="6150" width="2.7109375" style="64" customWidth="1"/>
    <col min="6151" max="6151" width="14.7109375" style="64" customWidth="1"/>
    <col min="6152" max="6152" width="2.7109375" style="64" customWidth="1"/>
    <col min="6153" max="6153" width="14.7109375" style="64" customWidth="1"/>
    <col min="6154" max="6154" width="2.7109375" style="64" customWidth="1"/>
    <col min="6155" max="6155" width="14.7109375" style="64" customWidth="1"/>
    <col min="6156" max="6156" width="2.7109375" style="64" customWidth="1"/>
    <col min="6157" max="6157" width="14.7109375" style="64" customWidth="1"/>
    <col min="6158" max="6158" width="2.7109375" style="64" customWidth="1"/>
    <col min="6159" max="6159" width="14.7109375" style="64" customWidth="1"/>
    <col min="6160" max="6160" width="2.7109375" style="64" customWidth="1"/>
    <col min="6161" max="6161" width="14.7109375" style="64" customWidth="1"/>
    <col min="6162" max="6162" width="1.7109375" style="64" customWidth="1"/>
    <col min="6163" max="6402" width="10.7109375" style="64"/>
    <col min="6403" max="6403" width="46.28515625" style="64" customWidth="1"/>
    <col min="6404" max="6404" width="5.5703125" style="64" customWidth="1"/>
    <col min="6405" max="6405" width="14.7109375" style="64" customWidth="1"/>
    <col min="6406" max="6406" width="2.7109375" style="64" customWidth="1"/>
    <col min="6407" max="6407" width="14.7109375" style="64" customWidth="1"/>
    <col min="6408" max="6408" width="2.7109375" style="64" customWidth="1"/>
    <col min="6409" max="6409" width="14.7109375" style="64" customWidth="1"/>
    <col min="6410" max="6410" width="2.7109375" style="64" customWidth="1"/>
    <col min="6411" max="6411" width="14.7109375" style="64" customWidth="1"/>
    <col min="6412" max="6412" width="2.7109375" style="64" customWidth="1"/>
    <col min="6413" max="6413" width="14.7109375" style="64" customWidth="1"/>
    <col min="6414" max="6414" width="2.7109375" style="64" customWidth="1"/>
    <col min="6415" max="6415" width="14.7109375" style="64" customWidth="1"/>
    <col min="6416" max="6416" width="2.7109375" style="64" customWidth="1"/>
    <col min="6417" max="6417" width="14.7109375" style="64" customWidth="1"/>
    <col min="6418" max="6418" width="1.7109375" style="64" customWidth="1"/>
    <col min="6419" max="6658" width="10.7109375" style="64"/>
    <col min="6659" max="6659" width="46.28515625" style="64" customWidth="1"/>
    <col min="6660" max="6660" width="5.5703125" style="64" customWidth="1"/>
    <col min="6661" max="6661" width="14.7109375" style="64" customWidth="1"/>
    <col min="6662" max="6662" width="2.7109375" style="64" customWidth="1"/>
    <col min="6663" max="6663" width="14.7109375" style="64" customWidth="1"/>
    <col min="6664" max="6664" width="2.7109375" style="64" customWidth="1"/>
    <col min="6665" max="6665" width="14.7109375" style="64" customWidth="1"/>
    <col min="6666" max="6666" width="2.7109375" style="64" customWidth="1"/>
    <col min="6667" max="6667" width="14.7109375" style="64" customWidth="1"/>
    <col min="6668" max="6668" width="2.7109375" style="64" customWidth="1"/>
    <col min="6669" max="6669" width="14.7109375" style="64" customWidth="1"/>
    <col min="6670" max="6670" width="2.7109375" style="64" customWidth="1"/>
    <col min="6671" max="6671" width="14.7109375" style="64" customWidth="1"/>
    <col min="6672" max="6672" width="2.7109375" style="64" customWidth="1"/>
    <col min="6673" max="6673" width="14.7109375" style="64" customWidth="1"/>
    <col min="6674" max="6674" width="1.7109375" style="64" customWidth="1"/>
    <col min="6675" max="6914" width="10.7109375" style="64"/>
    <col min="6915" max="6915" width="46.28515625" style="64" customWidth="1"/>
    <col min="6916" max="6916" width="5.5703125" style="64" customWidth="1"/>
    <col min="6917" max="6917" width="14.7109375" style="64" customWidth="1"/>
    <col min="6918" max="6918" width="2.7109375" style="64" customWidth="1"/>
    <col min="6919" max="6919" width="14.7109375" style="64" customWidth="1"/>
    <col min="6920" max="6920" width="2.7109375" style="64" customWidth="1"/>
    <col min="6921" max="6921" width="14.7109375" style="64" customWidth="1"/>
    <col min="6922" max="6922" width="2.7109375" style="64" customWidth="1"/>
    <col min="6923" max="6923" width="14.7109375" style="64" customWidth="1"/>
    <col min="6924" max="6924" width="2.7109375" style="64" customWidth="1"/>
    <col min="6925" max="6925" width="14.7109375" style="64" customWidth="1"/>
    <col min="6926" max="6926" width="2.7109375" style="64" customWidth="1"/>
    <col min="6927" max="6927" width="14.7109375" style="64" customWidth="1"/>
    <col min="6928" max="6928" width="2.7109375" style="64" customWidth="1"/>
    <col min="6929" max="6929" width="14.7109375" style="64" customWidth="1"/>
    <col min="6930" max="6930" width="1.7109375" style="64" customWidth="1"/>
    <col min="6931" max="7170" width="10.7109375" style="64"/>
    <col min="7171" max="7171" width="46.28515625" style="64" customWidth="1"/>
    <col min="7172" max="7172" width="5.5703125" style="64" customWidth="1"/>
    <col min="7173" max="7173" width="14.7109375" style="64" customWidth="1"/>
    <col min="7174" max="7174" width="2.7109375" style="64" customWidth="1"/>
    <col min="7175" max="7175" width="14.7109375" style="64" customWidth="1"/>
    <col min="7176" max="7176" width="2.7109375" style="64" customWidth="1"/>
    <col min="7177" max="7177" width="14.7109375" style="64" customWidth="1"/>
    <col min="7178" max="7178" width="2.7109375" style="64" customWidth="1"/>
    <col min="7179" max="7179" width="14.7109375" style="64" customWidth="1"/>
    <col min="7180" max="7180" width="2.7109375" style="64" customWidth="1"/>
    <col min="7181" max="7181" width="14.7109375" style="64" customWidth="1"/>
    <col min="7182" max="7182" width="2.7109375" style="64" customWidth="1"/>
    <col min="7183" max="7183" width="14.7109375" style="64" customWidth="1"/>
    <col min="7184" max="7184" width="2.7109375" style="64" customWidth="1"/>
    <col min="7185" max="7185" width="14.7109375" style="64" customWidth="1"/>
    <col min="7186" max="7186" width="1.7109375" style="64" customWidth="1"/>
    <col min="7187" max="7426" width="10.7109375" style="64"/>
    <col min="7427" max="7427" width="46.28515625" style="64" customWidth="1"/>
    <col min="7428" max="7428" width="5.5703125" style="64" customWidth="1"/>
    <col min="7429" max="7429" width="14.7109375" style="64" customWidth="1"/>
    <col min="7430" max="7430" width="2.7109375" style="64" customWidth="1"/>
    <col min="7431" max="7431" width="14.7109375" style="64" customWidth="1"/>
    <col min="7432" max="7432" width="2.7109375" style="64" customWidth="1"/>
    <col min="7433" max="7433" width="14.7109375" style="64" customWidth="1"/>
    <col min="7434" max="7434" width="2.7109375" style="64" customWidth="1"/>
    <col min="7435" max="7435" width="14.7109375" style="64" customWidth="1"/>
    <col min="7436" max="7436" width="2.7109375" style="64" customWidth="1"/>
    <col min="7437" max="7437" width="14.7109375" style="64" customWidth="1"/>
    <col min="7438" max="7438" width="2.7109375" style="64" customWidth="1"/>
    <col min="7439" max="7439" width="14.7109375" style="64" customWidth="1"/>
    <col min="7440" max="7440" width="2.7109375" style="64" customWidth="1"/>
    <col min="7441" max="7441" width="14.7109375" style="64" customWidth="1"/>
    <col min="7442" max="7442" width="1.7109375" style="64" customWidth="1"/>
    <col min="7443" max="7682" width="10.7109375" style="64"/>
    <col min="7683" max="7683" width="46.28515625" style="64" customWidth="1"/>
    <col min="7684" max="7684" width="5.5703125" style="64" customWidth="1"/>
    <col min="7685" max="7685" width="14.7109375" style="64" customWidth="1"/>
    <col min="7686" max="7686" width="2.7109375" style="64" customWidth="1"/>
    <col min="7687" max="7687" width="14.7109375" style="64" customWidth="1"/>
    <col min="7688" max="7688" width="2.7109375" style="64" customWidth="1"/>
    <col min="7689" max="7689" width="14.7109375" style="64" customWidth="1"/>
    <col min="7690" max="7690" width="2.7109375" style="64" customWidth="1"/>
    <col min="7691" max="7691" width="14.7109375" style="64" customWidth="1"/>
    <col min="7692" max="7692" width="2.7109375" style="64" customWidth="1"/>
    <col min="7693" max="7693" width="14.7109375" style="64" customWidth="1"/>
    <col min="7694" max="7694" width="2.7109375" style="64" customWidth="1"/>
    <col min="7695" max="7695" width="14.7109375" style="64" customWidth="1"/>
    <col min="7696" max="7696" width="2.7109375" style="64" customWidth="1"/>
    <col min="7697" max="7697" width="14.7109375" style="64" customWidth="1"/>
    <col min="7698" max="7698" width="1.7109375" style="64" customWidth="1"/>
    <col min="7699" max="7938" width="10.7109375" style="64"/>
    <col min="7939" max="7939" width="46.28515625" style="64" customWidth="1"/>
    <col min="7940" max="7940" width="5.5703125" style="64" customWidth="1"/>
    <col min="7941" max="7941" width="14.7109375" style="64" customWidth="1"/>
    <col min="7942" max="7942" width="2.7109375" style="64" customWidth="1"/>
    <col min="7943" max="7943" width="14.7109375" style="64" customWidth="1"/>
    <col min="7944" max="7944" width="2.7109375" style="64" customWidth="1"/>
    <col min="7945" max="7945" width="14.7109375" style="64" customWidth="1"/>
    <col min="7946" max="7946" width="2.7109375" style="64" customWidth="1"/>
    <col min="7947" max="7947" width="14.7109375" style="64" customWidth="1"/>
    <col min="7948" max="7948" width="2.7109375" style="64" customWidth="1"/>
    <col min="7949" max="7949" width="14.7109375" style="64" customWidth="1"/>
    <col min="7950" max="7950" width="2.7109375" style="64" customWidth="1"/>
    <col min="7951" max="7951" width="14.7109375" style="64" customWidth="1"/>
    <col min="7952" max="7952" width="2.7109375" style="64" customWidth="1"/>
    <col min="7953" max="7953" width="14.7109375" style="64" customWidth="1"/>
    <col min="7954" max="7954" width="1.7109375" style="64" customWidth="1"/>
    <col min="7955" max="8194" width="10.7109375" style="64"/>
    <col min="8195" max="8195" width="46.28515625" style="64" customWidth="1"/>
    <col min="8196" max="8196" width="5.5703125" style="64" customWidth="1"/>
    <col min="8197" max="8197" width="14.7109375" style="64" customWidth="1"/>
    <col min="8198" max="8198" width="2.7109375" style="64" customWidth="1"/>
    <col min="8199" max="8199" width="14.7109375" style="64" customWidth="1"/>
    <col min="8200" max="8200" width="2.7109375" style="64" customWidth="1"/>
    <col min="8201" max="8201" width="14.7109375" style="64" customWidth="1"/>
    <col min="8202" max="8202" width="2.7109375" style="64" customWidth="1"/>
    <col min="8203" max="8203" width="14.7109375" style="64" customWidth="1"/>
    <col min="8204" max="8204" width="2.7109375" style="64" customWidth="1"/>
    <col min="8205" max="8205" width="14.7109375" style="64" customWidth="1"/>
    <col min="8206" max="8206" width="2.7109375" style="64" customWidth="1"/>
    <col min="8207" max="8207" width="14.7109375" style="64" customWidth="1"/>
    <col min="8208" max="8208" width="2.7109375" style="64" customWidth="1"/>
    <col min="8209" max="8209" width="14.7109375" style="64" customWidth="1"/>
    <col min="8210" max="8210" width="1.7109375" style="64" customWidth="1"/>
    <col min="8211" max="8450" width="10.7109375" style="64"/>
    <col min="8451" max="8451" width="46.28515625" style="64" customWidth="1"/>
    <col min="8452" max="8452" width="5.5703125" style="64" customWidth="1"/>
    <col min="8453" max="8453" width="14.7109375" style="64" customWidth="1"/>
    <col min="8454" max="8454" width="2.7109375" style="64" customWidth="1"/>
    <col min="8455" max="8455" width="14.7109375" style="64" customWidth="1"/>
    <col min="8456" max="8456" width="2.7109375" style="64" customWidth="1"/>
    <col min="8457" max="8457" width="14.7109375" style="64" customWidth="1"/>
    <col min="8458" max="8458" width="2.7109375" style="64" customWidth="1"/>
    <col min="8459" max="8459" width="14.7109375" style="64" customWidth="1"/>
    <col min="8460" max="8460" width="2.7109375" style="64" customWidth="1"/>
    <col min="8461" max="8461" width="14.7109375" style="64" customWidth="1"/>
    <col min="8462" max="8462" width="2.7109375" style="64" customWidth="1"/>
    <col min="8463" max="8463" width="14.7109375" style="64" customWidth="1"/>
    <col min="8464" max="8464" width="2.7109375" style="64" customWidth="1"/>
    <col min="8465" max="8465" width="14.7109375" style="64" customWidth="1"/>
    <col min="8466" max="8466" width="1.7109375" style="64" customWidth="1"/>
    <col min="8467" max="8706" width="10.7109375" style="64"/>
    <col min="8707" max="8707" width="46.28515625" style="64" customWidth="1"/>
    <col min="8708" max="8708" width="5.5703125" style="64" customWidth="1"/>
    <col min="8709" max="8709" width="14.7109375" style="64" customWidth="1"/>
    <col min="8710" max="8710" width="2.7109375" style="64" customWidth="1"/>
    <col min="8711" max="8711" width="14.7109375" style="64" customWidth="1"/>
    <col min="8712" max="8712" width="2.7109375" style="64" customWidth="1"/>
    <col min="8713" max="8713" width="14.7109375" style="64" customWidth="1"/>
    <col min="8714" max="8714" width="2.7109375" style="64" customWidth="1"/>
    <col min="8715" max="8715" width="14.7109375" style="64" customWidth="1"/>
    <col min="8716" max="8716" width="2.7109375" style="64" customWidth="1"/>
    <col min="8717" max="8717" width="14.7109375" style="64" customWidth="1"/>
    <col min="8718" max="8718" width="2.7109375" style="64" customWidth="1"/>
    <col min="8719" max="8719" width="14.7109375" style="64" customWidth="1"/>
    <col min="8720" max="8720" width="2.7109375" style="64" customWidth="1"/>
    <col min="8721" max="8721" width="14.7109375" style="64" customWidth="1"/>
    <col min="8722" max="8722" width="1.7109375" style="64" customWidth="1"/>
    <col min="8723" max="8962" width="10.7109375" style="64"/>
    <col min="8963" max="8963" width="46.28515625" style="64" customWidth="1"/>
    <col min="8964" max="8964" width="5.5703125" style="64" customWidth="1"/>
    <col min="8965" max="8965" width="14.7109375" style="64" customWidth="1"/>
    <col min="8966" max="8966" width="2.7109375" style="64" customWidth="1"/>
    <col min="8967" max="8967" width="14.7109375" style="64" customWidth="1"/>
    <col min="8968" max="8968" width="2.7109375" style="64" customWidth="1"/>
    <col min="8969" max="8969" width="14.7109375" style="64" customWidth="1"/>
    <col min="8970" max="8970" width="2.7109375" style="64" customWidth="1"/>
    <col min="8971" max="8971" width="14.7109375" style="64" customWidth="1"/>
    <col min="8972" max="8972" width="2.7109375" style="64" customWidth="1"/>
    <col min="8973" max="8973" width="14.7109375" style="64" customWidth="1"/>
    <col min="8974" max="8974" width="2.7109375" style="64" customWidth="1"/>
    <col min="8975" max="8975" width="14.7109375" style="64" customWidth="1"/>
    <col min="8976" max="8976" width="2.7109375" style="64" customWidth="1"/>
    <col min="8977" max="8977" width="14.7109375" style="64" customWidth="1"/>
    <col min="8978" max="8978" width="1.7109375" style="64" customWidth="1"/>
    <col min="8979" max="9218" width="10.7109375" style="64"/>
    <col min="9219" max="9219" width="46.28515625" style="64" customWidth="1"/>
    <col min="9220" max="9220" width="5.5703125" style="64" customWidth="1"/>
    <col min="9221" max="9221" width="14.7109375" style="64" customWidth="1"/>
    <col min="9222" max="9222" width="2.7109375" style="64" customWidth="1"/>
    <col min="9223" max="9223" width="14.7109375" style="64" customWidth="1"/>
    <col min="9224" max="9224" width="2.7109375" style="64" customWidth="1"/>
    <col min="9225" max="9225" width="14.7109375" style="64" customWidth="1"/>
    <col min="9226" max="9226" width="2.7109375" style="64" customWidth="1"/>
    <col min="9227" max="9227" width="14.7109375" style="64" customWidth="1"/>
    <col min="9228" max="9228" width="2.7109375" style="64" customWidth="1"/>
    <col min="9229" max="9229" width="14.7109375" style="64" customWidth="1"/>
    <col min="9230" max="9230" width="2.7109375" style="64" customWidth="1"/>
    <col min="9231" max="9231" width="14.7109375" style="64" customWidth="1"/>
    <col min="9232" max="9232" width="2.7109375" style="64" customWidth="1"/>
    <col min="9233" max="9233" width="14.7109375" style="64" customWidth="1"/>
    <col min="9234" max="9234" width="1.7109375" style="64" customWidth="1"/>
    <col min="9235" max="9474" width="10.7109375" style="64"/>
    <col min="9475" max="9475" width="46.28515625" style="64" customWidth="1"/>
    <col min="9476" max="9476" width="5.5703125" style="64" customWidth="1"/>
    <col min="9477" max="9477" width="14.7109375" style="64" customWidth="1"/>
    <col min="9478" max="9478" width="2.7109375" style="64" customWidth="1"/>
    <col min="9479" max="9479" width="14.7109375" style="64" customWidth="1"/>
    <col min="9480" max="9480" width="2.7109375" style="64" customWidth="1"/>
    <col min="9481" max="9481" width="14.7109375" style="64" customWidth="1"/>
    <col min="9482" max="9482" width="2.7109375" style="64" customWidth="1"/>
    <col min="9483" max="9483" width="14.7109375" style="64" customWidth="1"/>
    <col min="9484" max="9484" width="2.7109375" style="64" customWidth="1"/>
    <col min="9485" max="9485" width="14.7109375" style="64" customWidth="1"/>
    <col min="9486" max="9486" width="2.7109375" style="64" customWidth="1"/>
    <col min="9487" max="9487" width="14.7109375" style="64" customWidth="1"/>
    <col min="9488" max="9488" width="2.7109375" style="64" customWidth="1"/>
    <col min="9489" max="9489" width="14.7109375" style="64" customWidth="1"/>
    <col min="9490" max="9490" width="1.7109375" style="64" customWidth="1"/>
    <col min="9491" max="9730" width="10.7109375" style="64"/>
    <col min="9731" max="9731" width="46.28515625" style="64" customWidth="1"/>
    <col min="9732" max="9732" width="5.5703125" style="64" customWidth="1"/>
    <col min="9733" max="9733" width="14.7109375" style="64" customWidth="1"/>
    <col min="9734" max="9734" width="2.7109375" style="64" customWidth="1"/>
    <col min="9735" max="9735" width="14.7109375" style="64" customWidth="1"/>
    <col min="9736" max="9736" width="2.7109375" style="64" customWidth="1"/>
    <col min="9737" max="9737" width="14.7109375" style="64" customWidth="1"/>
    <col min="9738" max="9738" width="2.7109375" style="64" customWidth="1"/>
    <col min="9739" max="9739" width="14.7109375" style="64" customWidth="1"/>
    <col min="9740" max="9740" width="2.7109375" style="64" customWidth="1"/>
    <col min="9741" max="9741" width="14.7109375" style="64" customWidth="1"/>
    <col min="9742" max="9742" width="2.7109375" style="64" customWidth="1"/>
    <col min="9743" max="9743" width="14.7109375" style="64" customWidth="1"/>
    <col min="9744" max="9744" width="2.7109375" style="64" customWidth="1"/>
    <col min="9745" max="9745" width="14.7109375" style="64" customWidth="1"/>
    <col min="9746" max="9746" width="1.7109375" style="64" customWidth="1"/>
    <col min="9747" max="9986" width="10.7109375" style="64"/>
    <col min="9987" max="9987" width="46.28515625" style="64" customWidth="1"/>
    <col min="9988" max="9988" width="5.5703125" style="64" customWidth="1"/>
    <col min="9989" max="9989" width="14.7109375" style="64" customWidth="1"/>
    <col min="9990" max="9990" width="2.7109375" style="64" customWidth="1"/>
    <col min="9991" max="9991" width="14.7109375" style="64" customWidth="1"/>
    <col min="9992" max="9992" width="2.7109375" style="64" customWidth="1"/>
    <col min="9993" max="9993" width="14.7109375" style="64" customWidth="1"/>
    <col min="9994" max="9994" width="2.7109375" style="64" customWidth="1"/>
    <col min="9995" max="9995" width="14.7109375" style="64" customWidth="1"/>
    <col min="9996" max="9996" width="2.7109375" style="64" customWidth="1"/>
    <col min="9997" max="9997" width="14.7109375" style="64" customWidth="1"/>
    <col min="9998" max="9998" width="2.7109375" style="64" customWidth="1"/>
    <col min="9999" max="9999" width="14.7109375" style="64" customWidth="1"/>
    <col min="10000" max="10000" width="2.7109375" style="64" customWidth="1"/>
    <col min="10001" max="10001" width="14.7109375" style="64" customWidth="1"/>
    <col min="10002" max="10002" width="1.7109375" style="64" customWidth="1"/>
    <col min="10003" max="10242" width="10.7109375" style="64"/>
    <col min="10243" max="10243" width="46.28515625" style="64" customWidth="1"/>
    <col min="10244" max="10244" width="5.5703125" style="64" customWidth="1"/>
    <col min="10245" max="10245" width="14.7109375" style="64" customWidth="1"/>
    <col min="10246" max="10246" width="2.7109375" style="64" customWidth="1"/>
    <col min="10247" max="10247" width="14.7109375" style="64" customWidth="1"/>
    <col min="10248" max="10248" width="2.7109375" style="64" customWidth="1"/>
    <col min="10249" max="10249" width="14.7109375" style="64" customWidth="1"/>
    <col min="10250" max="10250" width="2.7109375" style="64" customWidth="1"/>
    <col min="10251" max="10251" width="14.7109375" style="64" customWidth="1"/>
    <col min="10252" max="10252" width="2.7109375" style="64" customWidth="1"/>
    <col min="10253" max="10253" width="14.7109375" style="64" customWidth="1"/>
    <col min="10254" max="10254" width="2.7109375" style="64" customWidth="1"/>
    <col min="10255" max="10255" width="14.7109375" style="64" customWidth="1"/>
    <col min="10256" max="10256" width="2.7109375" style="64" customWidth="1"/>
    <col min="10257" max="10257" width="14.7109375" style="64" customWidth="1"/>
    <col min="10258" max="10258" width="1.7109375" style="64" customWidth="1"/>
    <col min="10259" max="10498" width="10.7109375" style="64"/>
    <col min="10499" max="10499" width="46.28515625" style="64" customWidth="1"/>
    <col min="10500" max="10500" width="5.5703125" style="64" customWidth="1"/>
    <col min="10501" max="10501" width="14.7109375" style="64" customWidth="1"/>
    <col min="10502" max="10502" width="2.7109375" style="64" customWidth="1"/>
    <col min="10503" max="10503" width="14.7109375" style="64" customWidth="1"/>
    <col min="10504" max="10504" width="2.7109375" style="64" customWidth="1"/>
    <col min="10505" max="10505" width="14.7109375" style="64" customWidth="1"/>
    <col min="10506" max="10506" width="2.7109375" style="64" customWidth="1"/>
    <col min="10507" max="10507" width="14.7109375" style="64" customWidth="1"/>
    <col min="10508" max="10508" width="2.7109375" style="64" customWidth="1"/>
    <col min="10509" max="10509" width="14.7109375" style="64" customWidth="1"/>
    <col min="10510" max="10510" width="2.7109375" style="64" customWidth="1"/>
    <col min="10511" max="10511" width="14.7109375" style="64" customWidth="1"/>
    <col min="10512" max="10512" width="2.7109375" style="64" customWidth="1"/>
    <col min="10513" max="10513" width="14.7109375" style="64" customWidth="1"/>
    <col min="10514" max="10514" width="1.7109375" style="64" customWidth="1"/>
    <col min="10515" max="10754" width="10.7109375" style="64"/>
    <col min="10755" max="10755" width="46.28515625" style="64" customWidth="1"/>
    <col min="10756" max="10756" width="5.5703125" style="64" customWidth="1"/>
    <col min="10757" max="10757" width="14.7109375" style="64" customWidth="1"/>
    <col min="10758" max="10758" width="2.7109375" style="64" customWidth="1"/>
    <col min="10759" max="10759" width="14.7109375" style="64" customWidth="1"/>
    <col min="10760" max="10760" width="2.7109375" style="64" customWidth="1"/>
    <col min="10761" max="10761" width="14.7109375" style="64" customWidth="1"/>
    <col min="10762" max="10762" width="2.7109375" style="64" customWidth="1"/>
    <col min="10763" max="10763" width="14.7109375" style="64" customWidth="1"/>
    <col min="10764" max="10764" width="2.7109375" style="64" customWidth="1"/>
    <col min="10765" max="10765" width="14.7109375" style="64" customWidth="1"/>
    <col min="10766" max="10766" width="2.7109375" style="64" customWidth="1"/>
    <col min="10767" max="10767" width="14.7109375" style="64" customWidth="1"/>
    <col min="10768" max="10768" width="2.7109375" style="64" customWidth="1"/>
    <col min="10769" max="10769" width="14.7109375" style="64" customWidth="1"/>
    <col min="10770" max="10770" width="1.7109375" style="64" customWidth="1"/>
    <col min="10771" max="11010" width="10.7109375" style="64"/>
    <col min="11011" max="11011" width="46.28515625" style="64" customWidth="1"/>
    <col min="11012" max="11012" width="5.5703125" style="64" customWidth="1"/>
    <col min="11013" max="11013" width="14.7109375" style="64" customWidth="1"/>
    <col min="11014" max="11014" width="2.7109375" style="64" customWidth="1"/>
    <col min="11015" max="11015" width="14.7109375" style="64" customWidth="1"/>
    <col min="11016" max="11016" width="2.7109375" style="64" customWidth="1"/>
    <col min="11017" max="11017" width="14.7109375" style="64" customWidth="1"/>
    <col min="11018" max="11018" width="2.7109375" style="64" customWidth="1"/>
    <col min="11019" max="11019" width="14.7109375" style="64" customWidth="1"/>
    <col min="11020" max="11020" width="2.7109375" style="64" customWidth="1"/>
    <col min="11021" max="11021" width="14.7109375" style="64" customWidth="1"/>
    <col min="11022" max="11022" width="2.7109375" style="64" customWidth="1"/>
    <col min="11023" max="11023" width="14.7109375" style="64" customWidth="1"/>
    <col min="11024" max="11024" width="2.7109375" style="64" customWidth="1"/>
    <col min="11025" max="11025" width="14.7109375" style="64" customWidth="1"/>
    <col min="11026" max="11026" width="1.7109375" style="64" customWidth="1"/>
    <col min="11027" max="11266" width="10.7109375" style="64"/>
    <col min="11267" max="11267" width="46.28515625" style="64" customWidth="1"/>
    <col min="11268" max="11268" width="5.5703125" style="64" customWidth="1"/>
    <col min="11269" max="11269" width="14.7109375" style="64" customWidth="1"/>
    <col min="11270" max="11270" width="2.7109375" style="64" customWidth="1"/>
    <col min="11271" max="11271" width="14.7109375" style="64" customWidth="1"/>
    <col min="11272" max="11272" width="2.7109375" style="64" customWidth="1"/>
    <col min="11273" max="11273" width="14.7109375" style="64" customWidth="1"/>
    <col min="11274" max="11274" width="2.7109375" style="64" customWidth="1"/>
    <col min="11275" max="11275" width="14.7109375" style="64" customWidth="1"/>
    <col min="11276" max="11276" width="2.7109375" style="64" customWidth="1"/>
    <col min="11277" max="11277" width="14.7109375" style="64" customWidth="1"/>
    <col min="11278" max="11278" width="2.7109375" style="64" customWidth="1"/>
    <col min="11279" max="11279" width="14.7109375" style="64" customWidth="1"/>
    <col min="11280" max="11280" width="2.7109375" style="64" customWidth="1"/>
    <col min="11281" max="11281" width="14.7109375" style="64" customWidth="1"/>
    <col min="11282" max="11282" width="1.7109375" style="64" customWidth="1"/>
    <col min="11283" max="11522" width="10.7109375" style="64"/>
    <col min="11523" max="11523" width="46.28515625" style="64" customWidth="1"/>
    <col min="11524" max="11524" width="5.5703125" style="64" customWidth="1"/>
    <col min="11525" max="11525" width="14.7109375" style="64" customWidth="1"/>
    <col min="11526" max="11526" width="2.7109375" style="64" customWidth="1"/>
    <col min="11527" max="11527" width="14.7109375" style="64" customWidth="1"/>
    <col min="11528" max="11528" width="2.7109375" style="64" customWidth="1"/>
    <col min="11529" max="11529" width="14.7109375" style="64" customWidth="1"/>
    <col min="11530" max="11530" width="2.7109375" style="64" customWidth="1"/>
    <col min="11531" max="11531" width="14.7109375" style="64" customWidth="1"/>
    <col min="11532" max="11532" width="2.7109375" style="64" customWidth="1"/>
    <col min="11533" max="11533" width="14.7109375" style="64" customWidth="1"/>
    <col min="11534" max="11534" width="2.7109375" style="64" customWidth="1"/>
    <col min="11535" max="11535" width="14.7109375" style="64" customWidth="1"/>
    <col min="11536" max="11536" width="2.7109375" style="64" customWidth="1"/>
    <col min="11537" max="11537" width="14.7109375" style="64" customWidth="1"/>
    <col min="11538" max="11538" width="1.7109375" style="64" customWidth="1"/>
    <col min="11539" max="11778" width="10.7109375" style="64"/>
    <col min="11779" max="11779" width="46.28515625" style="64" customWidth="1"/>
    <col min="11780" max="11780" width="5.5703125" style="64" customWidth="1"/>
    <col min="11781" max="11781" width="14.7109375" style="64" customWidth="1"/>
    <col min="11782" max="11782" width="2.7109375" style="64" customWidth="1"/>
    <col min="11783" max="11783" width="14.7109375" style="64" customWidth="1"/>
    <col min="11784" max="11784" width="2.7109375" style="64" customWidth="1"/>
    <col min="11785" max="11785" width="14.7109375" style="64" customWidth="1"/>
    <col min="11786" max="11786" width="2.7109375" style="64" customWidth="1"/>
    <col min="11787" max="11787" width="14.7109375" style="64" customWidth="1"/>
    <col min="11788" max="11788" width="2.7109375" style="64" customWidth="1"/>
    <col min="11789" max="11789" width="14.7109375" style="64" customWidth="1"/>
    <col min="11790" max="11790" width="2.7109375" style="64" customWidth="1"/>
    <col min="11791" max="11791" width="14.7109375" style="64" customWidth="1"/>
    <col min="11792" max="11792" width="2.7109375" style="64" customWidth="1"/>
    <col min="11793" max="11793" width="14.7109375" style="64" customWidth="1"/>
    <col min="11794" max="11794" width="1.7109375" style="64" customWidth="1"/>
    <col min="11795" max="12034" width="10.7109375" style="64"/>
    <col min="12035" max="12035" width="46.28515625" style="64" customWidth="1"/>
    <col min="12036" max="12036" width="5.5703125" style="64" customWidth="1"/>
    <col min="12037" max="12037" width="14.7109375" style="64" customWidth="1"/>
    <col min="12038" max="12038" width="2.7109375" style="64" customWidth="1"/>
    <col min="12039" max="12039" width="14.7109375" style="64" customWidth="1"/>
    <col min="12040" max="12040" width="2.7109375" style="64" customWidth="1"/>
    <col min="12041" max="12041" width="14.7109375" style="64" customWidth="1"/>
    <col min="12042" max="12042" width="2.7109375" style="64" customWidth="1"/>
    <col min="12043" max="12043" width="14.7109375" style="64" customWidth="1"/>
    <col min="12044" max="12044" width="2.7109375" style="64" customWidth="1"/>
    <col min="12045" max="12045" width="14.7109375" style="64" customWidth="1"/>
    <col min="12046" max="12046" width="2.7109375" style="64" customWidth="1"/>
    <col min="12047" max="12047" width="14.7109375" style="64" customWidth="1"/>
    <col min="12048" max="12048" width="2.7109375" style="64" customWidth="1"/>
    <col min="12049" max="12049" width="14.7109375" style="64" customWidth="1"/>
    <col min="12050" max="12050" width="1.7109375" style="64" customWidth="1"/>
    <col min="12051" max="12290" width="10.7109375" style="64"/>
    <col min="12291" max="12291" width="46.28515625" style="64" customWidth="1"/>
    <col min="12292" max="12292" width="5.5703125" style="64" customWidth="1"/>
    <col min="12293" max="12293" width="14.7109375" style="64" customWidth="1"/>
    <col min="12294" max="12294" width="2.7109375" style="64" customWidth="1"/>
    <col min="12295" max="12295" width="14.7109375" style="64" customWidth="1"/>
    <col min="12296" max="12296" width="2.7109375" style="64" customWidth="1"/>
    <col min="12297" max="12297" width="14.7109375" style="64" customWidth="1"/>
    <col min="12298" max="12298" width="2.7109375" style="64" customWidth="1"/>
    <col min="12299" max="12299" width="14.7109375" style="64" customWidth="1"/>
    <col min="12300" max="12300" width="2.7109375" style="64" customWidth="1"/>
    <col min="12301" max="12301" width="14.7109375" style="64" customWidth="1"/>
    <col min="12302" max="12302" width="2.7109375" style="64" customWidth="1"/>
    <col min="12303" max="12303" width="14.7109375" style="64" customWidth="1"/>
    <col min="12304" max="12304" width="2.7109375" style="64" customWidth="1"/>
    <col min="12305" max="12305" width="14.7109375" style="64" customWidth="1"/>
    <col min="12306" max="12306" width="1.7109375" style="64" customWidth="1"/>
    <col min="12307" max="12546" width="10.7109375" style="64"/>
    <col min="12547" max="12547" width="46.28515625" style="64" customWidth="1"/>
    <col min="12548" max="12548" width="5.5703125" style="64" customWidth="1"/>
    <col min="12549" max="12549" width="14.7109375" style="64" customWidth="1"/>
    <col min="12550" max="12550" width="2.7109375" style="64" customWidth="1"/>
    <col min="12551" max="12551" width="14.7109375" style="64" customWidth="1"/>
    <col min="12552" max="12552" width="2.7109375" style="64" customWidth="1"/>
    <col min="12553" max="12553" width="14.7109375" style="64" customWidth="1"/>
    <col min="12554" max="12554" width="2.7109375" style="64" customWidth="1"/>
    <col min="12555" max="12555" width="14.7109375" style="64" customWidth="1"/>
    <col min="12556" max="12556" width="2.7109375" style="64" customWidth="1"/>
    <col min="12557" max="12557" width="14.7109375" style="64" customWidth="1"/>
    <col min="12558" max="12558" width="2.7109375" style="64" customWidth="1"/>
    <col min="12559" max="12559" width="14.7109375" style="64" customWidth="1"/>
    <col min="12560" max="12560" width="2.7109375" style="64" customWidth="1"/>
    <col min="12561" max="12561" width="14.7109375" style="64" customWidth="1"/>
    <col min="12562" max="12562" width="1.7109375" style="64" customWidth="1"/>
    <col min="12563" max="12802" width="10.7109375" style="64"/>
    <col min="12803" max="12803" width="46.28515625" style="64" customWidth="1"/>
    <col min="12804" max="12804" width="5.5703125" style="64" customWidth="1"/>
    <col min="12805" max="12805" width="14.7109375" style="64" customWidth="1"/>
    <col min="12806" max="12806" width="2.7109375" style="64" customWidth="1"/>
    <col min="12807" max="12807" width="14.7109375" style="64" customWidth="1"/>
    <col min="12808" max="12808" width="2.7109375" style="64" customWidth="1"/>
    <col min="12809" max="12809" width="14.7109375" style="64" customWidth="1"/>
    <col min="12810" max="12810" width="2.7109375" style="64" customWidth="1"/>
    <col min="12811" max="12811" width="14.7109375" style="64" customWidth="1"/>
    <col min="12812" max="12812" width="2.7109375" style="64" customWidth="1"/>
    <col min="12813" max="12813" width="14.7109375" style="64" customWidth="1"/>
    <col min="12814" max="12814" width="2.7109375" style="64" customWidth="1"/>
    <col min="12815" max="12815" width="14.7109375" style="64" customWidth="1"/>
    <col min="12816" max="12816" width="2.7109375" style="64" customWidth="1"/>
    <col min="12817" max="12817" width="14.7109375" style="64" customWidth="1"/>
    <col min="12818" max="12818" width="1.7109375" style="64" customWidth="1"/>
    <col min="12819" max="13058" width="10.7109375" style="64"/>
    <col min="13059" max="13059" width="46.28515625" style="64" customWidth="1"/>
    <col min="13060" max="13060" width="5.5703125" style="64" customWidth="1"/>
    <col min="13061" max="13061" width="14.7109375" style="64" customWidth="1"/>
    <col min="13062" max="13062" width="2.7109375" style="64" customWidth="1"/>
    <col min="13063" max="13063" width="14.7109375" style="64" customWidth="1"/>
    <col min="13064" max="13064" width="2.7109375" style="64" customWidth="1"/>
    <col min="13065" max="13065" width="14.7109375" style="64" customWidth="1"/>
    <col min="13066" max="13066" width="2.7109375" style="64" customWidth="1"/>
    <col min="13067" max="13067" width="14.7109375" style="64" customWidth="1"/>
    <col min="13068" max="13068" width="2.7109375" style="64" customWidth="1"/>
    <col min="13069" max="13069" width="14.7109375" style="64" customWidth="1"/>
    <col min="13070" max="13070" width="2.7109375" style="64" customWidth="1"/>
    <col min="13071" max="13071" width="14.7109375" style="64" customWidth="1"/>
    <col min="13072" max="13072" width="2.7109375" style="64" customWidth="1"/>
    <col min="13073" max="13073" width="14.7109375" style="64" customWidth="1"/>
    <col min="13074" max="13074" width="1.7109375" style="64" customWidth="1"/>
    <col min="13075" max="13314" width="10.7109375" style="64"/>
    <col min="13315" max="13315" width="46.28515625" style="64" customWidth="1"/>
    <col min="13316" max="13316" width="5.5703125" style="64" customWidth="1"/>
    <col min="13317" max="13317" width="14.7109375" style="64" customWidth="1"/>
    <col min="13318" max="13318" width="2.7109375" style="64" customWidth="1"/>
    <col min="13319" max="13319" width="14.7109375" style="64" customWidth="1"/>
    <col min="13320" max="13320" width="2.7109375" style="64" customWidth="1"/>
    <col min="13321" max="13321" width="14.7109375" style="64" customWidth="1"/>
    <col min="13322" max="13322" width="2.7109375" style="64" customWidth="1"/>
    <col min="13323" max="13323" width="14.7109375" style="64" customWidth="1"/>
    <col min="13324" max="13324" width="2.7109375" style="64" customWidth="1"/>
    <col min="13325" max="13325" width="14.7109375" style="64" customWidth="1"/>
    <col min="13326" max="13326" width="2.7109375" style="64" customWidth="1"/>
    <col min="13327" max="13327" width="14.7109375" style="64" customWidth="1"/>
    <col min="13328" max="13328" width="2.7109375" style="64" customWidth="1"/>
    <col min="13329" max="13329" width="14.7109375" style="64" customWidth="1"/>
    <col min="13330" max="13330" width="1.7109375" style="64" customWidth="1"/>
    <col min="13331" max="13570" width="10.7109375" style="64"/>
    <col min="13571" max="13571" width="46.28515625" style="64" customWidth="1"/>
    <col min="13572" max="13572" width="5.5703125" style="64" customWidth="1"/>
    <col min="13573" max="13573" width="14.7109375" style="64" customWidth="1"/>
    <col min="13574" max="13574" width="2.7109375" style="64" customWidth="1"/>
    <col min="13575" max="13575" width="14.7109375" style="64" customWidth="1"/>
    <col min="13576" max="13576" width="2.7109375" style="64" customWidth="1"/>
    <col min="13577" max="13577" width="14.7109375" style="64" customWidth="1"/>
    <col min="13578" max="13578" width="2.7109375" style="64" customWidth="1"/>
    <col min="13579" max="13579" width="14.7109375" style="64" customWidth="1"/>
    <col min="13580" max="13580" width="2.7109375" style="64" customWidth="1"/>
    <col min="13581" max="13581" width="14.7109375" style="64" customWidth="1"/>
    <col min="13582" max="13582" width="2.7109375" style="64" customWidth="1"/>
    <col min="13583" max="13583" width="14.7109375" style="64" customWidth="1"/>
    <col min="13584" max="13584" width="2.7109375" style="64" customWidth="1"/>
    <col min="13585" max="13585" width="14.7109375" style="64" customWidth="1"/>
    <col min="13586" max="13586" width="1.7109375" style="64" customWidth="1"/>
    <col min="13587" max="13826" width="10.7109375" style="64"/>
    <col min="13827" max="13827" width="46.28515625" style="64" customWidth="1"/>
    <col min="13828" max="13828" width="5.5703125" style="64" customWidth="1"/>
    <col min="13829" max="13829" width="14.7109375" style="64" customWidth="1"/>
    <col min="13830" max="13830" width="2.7109375" style="64" customWidth="1"/>
    <col min="13831" max="13831" width="14.7109375" style="64" customWidth="1"/>
    <col min="13832" max="13832" width="2.7109375" style="64" customWidth="1"/>
    <col min="13833" max="13833" width="14.7109375" style="64" customWidth="1"/>
    <col min="13834" max="13834" width="2.7109375" style="64" customWidth="1"/>
    <col min="13835" max="13835" width="14.7109375" style="64" customWidth="1"/>
    <col min="13836" max="13836" width="2.7109375" style="64" customWidth="1"/>
    <col min="13837" max="13837" width="14.7109375" style="64" customWidth="1"/>
    <col min="13838" max="13838" width="2.7109375" style="64" customWidth="1"/>
    <col min="13839" max="13839" width="14.7109375" style="64" customWidth="1"/>
    <col min="13840" max="13840" width="2.7109375" style="64" customWidth="1"/>
    <col min="13841" max="13841" width="14.7109375" style="64" customWidth="1"/>
    <col min="13842" max="13842" width="1.7109375" style="64" customWidth="1"/>
    <col min="13843" max="14082" width="10.7109375" style="64"/>
    <col min="14083" max="14083" width="46.28515625" style="64" customWidth="1"/>
    <col min="14084" max="14084" width="5.5703125" style="64" customWidth="1"/>
    <col min="14085" max="14085" width="14.7109375" style="64" customWidth="1"/>
    <col min="14086" max="14086" width="2.7109375" style="64" customWidth="1"/>
    <col min="14087" max="14087" width="14.7109375" style="64" customWidth="1"/>
    <col min="14088" max="14088" width="2.7109375" style="64" customWidth="1"/>
    <col min="14089" max="14089" width="14.7109375" style="64" customWidth="1"/>
    <col min="14090" max="14090" width="2.7109375" style="64" customWidth="1"/>
    <col min="14091" max="14091" width="14.7109375" style="64" customWidth="1"/>
    <col min="14092" max="14092" width="2.7109375" style="64" customWidth="1"/>
    <col min="14093" max="14093" width="14.7109375" style="64" customWidth="1"/>
    <col min="14094" max="14094" width="2.7109375" style="64" customWidth="1"/>
    <col min="14095" max="14095" width="14.7109375" style="64" customWidth="1"/>
    <col min="14096" max="14096" width="2.7109375" style="64" customWidth="1"/>
    <col min="14097" max="14097" width="14.7109375" style="64" customWidth="1"/>
    <col min="14098" max="14098" width="1.7109375" style="64" customWidth="1"/>
    <col min="14099" max="14338" width="10.7109375" style="64"/>
    <col min="14339" max="14339" width="46.28515625" style="64" customWidth="1"/>
    <col min="14340" max="14340" width="5.5703125" style="64" customWidth="1"/>
    <col min="14341" max="14341" width="14.7109375" style="64" customWidth="1"/>
    <col min="14342" max="14342" width="2.7109375" style="64" customWidth="1"/>
    <col min="14343" max="14343" width="14.7109375" style="64" customWidth="1"/>
    <col min="14344" max="14344" width="2.7109375" style="64" customWidth="1"/>
    <col min="14345" max="14345" width="14.7109375" style="64" customWidth="1"/>
    <col min="14346" max="14346" width="2.7109375" style="64" customWidth="1"/>
    <col min="14347" max="14347" width="14.7109375" style="64" customWidth="1"/>
    <col min="14348" max="14348" width="2.7109375" style="64" customWidth="1"/>
    <col min="14349" max="14349" width="14.7109375" style="64" customWidth="1"/>
    <col min="14350" max="14350" width="2.7109375" style="64" customWidth="1"/>
    <col min="14351" max="14351" width="14.7109375" style="64" customWidth="1"/>
    <col min="14352" max="14352" width="2.7109375" style="64" customWidth="1"/>
    <col min="14353" max="14353" width="14.7109375" style="64" customWidth="1"/>
    <col min="14354" max="14354" width="1.7109375" style="64" customWidth="1"/>
    <col min="14355" max="14594" width="10.7109375" style="64"/>
    <col min="14595" max="14595" width="46.28515625" style="64" customWidth="1"/>
    <col min="14596" max="14596" width="5.5703125" style="64" customWidth="1"/>
    <col min="14597" max="14597" width="14.7109375" style="64" customWidth="1"/>
    <col min="14598" max="14598" width="2.7109375" style="64" customWidth="1"/>
    <col min="14599" max="14599" width="14.7109375" style="64" customWidth="1"/>
    <col min="14600" max="14600" width="2.7109375" style="64" customWidth="1"/>
    <col min="14601" max="14601" width="14.7109375" style="64" customWidth="1"/>
    <col min="14602" max="14602" width="2.7109375" style="64" customWidth="1"/>
    <col min="14603" max="14603" width="14.7109375" style="64" customWidth="1"/>
    <col min="14604" max="14604" width="2.7109375" style="64" customWidth="1"/>
    <col min="14605" max="14605" width="14.7109375" style="64" customWidth="1"/>
    <col min="14606" max="14606" width="2.7109375" style="64" customWidth="1"/>
    <col min="14607" max="14607" width="14.7109375" style="64" customWidth="1"/>
    <col min="14608" max="14608" width="2.7109375" style="64" customWidth="1"/>
    <col min="14609" max="14609" width="14.7109375" style="64" customWidth="1"/>
    <col min="14610" max="14610" width="1.7109375" style="64" customWidth="1"/>
    <col min="14611" max="14850" width="10.7109375" style="64"/>
    <col min="14851" max="14851" width="46.28515625" style="64" customWidth="1"/>
    <col min="14852" max="14852" width="5.5703125" style="64" customWidth="1"/>
    <col min="14853" max="14853" width="14.7109375" style="64" customWidth="1"/>
    <col min="14854" max="14854" width="2.7109375" style="64" customWidth="1"/>
    <col min="14855" max="14855" width="14.7109375" style="64" customWidth="1"/>
    <col min="14856" max="14856" width="2.7109375" style="64" customWidth="1"/>
    <col min="14857" max="14857" width="14.7109375" style="64" customWidth="1"/>
    <col min="14858" max="14858" width="2.7109375" style="64" customWidth="1"/>
    <col min="14859" max="14859" width="14.7109375" style="64" customWidth="1"/>
    <col min="14860" max="14860" width="2.7109375" style="64" customWidth="1"/>
    <col min="14861" max="14861" width="14.7109375" style="64" customWidth="1"/>
    <col min="14862" max="14862" width="2.7109375" style="64" customWidth="1"/>
    <col min="14863" max="14863" width="14.7109375" style="64" customWidth="1"/>
    <col min="14864" max="14864" width="2.7109375" style="64" customWidth="1"/>
    <col min="14865" max="14865" width="14.7109375" style="64" customWidth="1"/>
    <col min="14866" max="14866" width="1.7109375" style="64" customWidth="1"/>
    <col min="14867" max="15106" width="10.7109375" style="64"/>
    <col min="15107" max="15107" width="46.28515625" style="64" customWidth="1"/>
    <col min="15108" max="15108" width="5.5703125" style="64" customWidth="1"/>
    <col min="15109" max="15109" width="14.7109375" style="64" customWidth="1"/>
    <col min="15110" max="15110" width="2.7109375" style="64" customWidth="1"/>
    <col min="15111" max="15111" width="14.7109375" style="64" customWidth="1"/>
    <col min="15112" max="15112" width="2.7109375" style="64" customWidth="1"/>
    <col min="15113" max="15113" width="14.7109375" style="64" customWidth="1"/>
    <col min="15114" max="15114" width="2.7109375" style="64" customWidth="1"/>
    <col min="15115" max="15115" width="14.7109375" style="64" customWidth="1"/>
    <col min="15116" max="15116" width="2.7109375" style="64" customWidth="1"/>
    <col min="15117" max="15117" width="14.7109375" style="64" customWidth="1"/>
    <col min="15118" max="15118" width="2.7109375" style="64" customWidth="1"/>
    <col min="15119" max="15119" width="14.7109375" style="64" customWidth="1"/>
    <col min="15120" max="15120" width="2.7109375" style="64" customWidth="1"/>
    <col min="15121" max="15121" width="14.7109375" style="64" customWidth="1"/>
    <col min="15122" max="15122" width="1.7109375" style="64" customWidth="1"/>
    <col min="15123" max="15362" width="10.7109375" style="64"/>
    <col min="15363" max="15363" width="46.28515625" style="64" customWidth="1"/>
    <col min="15364" max="15364" width="5.5703125" style="64" customWidth="1"/>
    <col min="15365" max="15365" width="14.7109375" style="64" customWidth="1"/>
    <col min="15366" max="15366" width="2.7109375" style="64" customWidth="1"/>
    <col min="15367" max="15367" width="14.7109375" style="64" customWidth="1"/>
    <col min="15368" max="15368" width="2.7109375" style="64" customWidth="1"/>
    <col min="15369" max="15369" width="14.7109375" style="64" customWidth="1"/>
    <col min="15370" max="15370" width="2.7109375" style="64" customWidth="1"/>
    <col min="15371" max="15371" width="14.7109375" style="64" customWidth="1"/>
    <col min="15372" max="15372" width="2.7109375" style="64" customWidth="1"/>
    <col min="15373" max="15373" width="14.7109375" style="64" customWidth="1"/>
    <col min="15374" max="15374" width="2.7109375" style="64" customWidth="1"/>
    <col min="15375" max="15375" width="14.7109375" style="64" customWidth="1"/>
    <col min="15376" max="15376" width="2.7109375" style="64" customWidth="1"/>
    <col min="15377" max="15377" width="14.7109375" style="64" customWidth="1"/>
    <col min="15378" max="15378" width="1.7109375" style="64" customWidth="1"/>
    <col min="15379" max="15618" width="10.7109375" style="64"/>
    <col min="15619" max="15619" width="46.28515625" style="64" customWidth="1"/>
    <col min="15620" max="15620" width="5.5703125" style="64" customWidth="1"/>
    <col min="15621" max="15621" width="14.7109375" style="64" customWidth="1"/>
    <col min="15622" max="15622" width="2.7109375" style="64" customWidth="1"/>
    <col min="15623" max="15623" width="14.7109375" style="64" customWidth="1"/>
    <col min="15624" max="15624" width="2.7109375" style="64" customWidth="1"/>
    <col min="15625" max="15625" width="14.7109375" style="64" customWidth="1"/>
    <col min="15626" max="15626" width="2.7109375" style="64" customWidth="1"/>
    <col min="15627" max="15627" width="14.7109375" style="64" customWidth="1"/>
    <col min="15628" max="15628" width="2.7109375" style="64" customWidth="1"/>
    <col min="15629" max="15629" width="14.7109375" style="64" customWidth="1"/>
    <col min="15630" max="15630" width="2.7109375" style="64" customWidth="1"/>
    <col min="15631" max="15631" width="14.7109375" style="64" customWidth="1"/>
    <col min="15632" max="15632" width="2.7109375" style="64" customWidth="1"/>
    <col min="15633" max="15633" width="14.7109375" style="64" customWidth="1"/>
    <col min="15634" max="15634" width="1.7109375" style="64" customWidth="1"/>
    <col min="15635" max="15874" width="10.7109375" style="64"/>
    <col min="15875" max="15875" width="46.28515625" style="64" customWidth="1"/>
    <col min="15876" max="15876" width="5.5703125" style="64" customWidth="1"/>
    <col min="15877" max="15877" width="14.7109375" style="64" customWidth="1"/>
    <col min="15878" max="15878" width="2.7109375" style="64" customWidth="1"/>
    <col min="15879" max="15879" width="14.7109375" style="64" customWidth="1"/>
    <col min="15880" max="15880" width="2.7109375" style="64" customWidth="1"/>
    <col min="15881" max="15881" width="14.7109375" style="64" customWidth="1"/>
    <col min="15882" max="15882" width="2.7109375" style="64" customWidth="1"/>
    <col min="15883" max="15883" width="14.7109375" style="64" customWidth="1"/>
    <col min="15884" max="15884" width="2.7109375" style="64" customWidth="1"/>
    <col min="15885" max="15885" width="14.7109375" style="64" customWidth="1"/>
    <col min="15886" max="15886" width="2.7109375" style="64" customWidth="1"/>
    <col min="15887" max="15887" width="14.7109375" style="64" customWidth="1"/>
    <col min="15888" max="15888" width="2.7109375" style="64" customWidth="1"/>
    <col min="15889" max="15889" width="14.7109375" style="64" customWidth="1"/>
    <col min="15890" max="15890" width="1.7109375" style="64" customWidth="1"/>
    <col min="15891" max="16130" width="10.7109375" style="64"/>
    <col min="16131" max="16131" width="46.28515625" style="64" customWidth="1"/>
    <col min="16132" max="16132" width="5.5703125" style="64" customWidth="1"/>
    <col min="16133" max="16133" width="14.7109375" style="64" customWidth="1"/>
    <col min="16134" max="16134" width="2.7109375" style="64" customWidth="1"/>
    <col min="16135" max="16135" width="14.7109375" style="64" customWidth="1"/>
    <col min="16136" max="16136" width="2.7109375" style="64" customWidth="1"/>
    <col min="16137" max="16137" width="14.7109375" style="64" customWidth="1"/>
    <col min="16138" max="16138" width="2.7109375" style="64" customWidth="1"/>
    <col min="16139" max="16139" width="14.7109375" style="64" customWidth="1"/>
    <col min="16140" max="16140" width="2.7109375" style="64" customWidth="1"/>
    <col min="16141" max="16141" width="14.7109375" style="64" customWidth="1"/>
    <col min="16142" max="16142" width="2.7109375" style="64" customWidth="1"/>
    <col min="16143" max="16143" width="14.7109375" style="64" customWidth="1"/>
    <col min="16144" max="16144" width="2.7109375" style="64" customWidth="1"/>
    <col min="16145" max="16145" width="14.7109375" style="64" customWidth="1"/>
    <col min="16146" max="16146" width="1.7109375" style="64" customWidth="1"/>
    <col min="16147" max="16384" width="10.7109375" style="64"/>
  </cols>
  <sheetData>
    <row r="1" spans="1:18" ht="21.75" customHeight="1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Q1" s="90" t="s">
        <v>114</v>
      </c>
    </row>
    <row r="2" spans="1:18" ht="21.75" customHeight="1">
      <c r="A2" s="100" t="s">
        <v>73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8" ht="21.75" customHeight="1">
      <c r="A3" s="108" t="s">
        <v>134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18" ht="21.75" customHeight="1">
      <c r="A4" s="108" t="s">
        <v>197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8" s="92" customFormat="1" ht="21.75" customHeigh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67" t="s">
        <v>99</v>
      </c>
      <c r="R5" s="91"/>
    </row>
    <row r="6" spans="1:18" ht="21.75" customHeight="1">
      <c r="A6" s="93"/>
      <c r="B6" s="91"/>
      <c r="C6" s="94" t="s">
        <v>2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8" ht="21.75" customHeight="1">
      <c r="A7" s="93"/>
      <c r="B7" s="91"/>
      <c r="C7" s="95"/>
      <c r="D7" s="95"/>
      <c r="E7" s="95"/>
      <c r="F7" s="95"/>
      <c r="G7" s="95"/>
      <c r="H7" s="95"/>
      <c r="I7" s="95"/>
      <c r="J7" s="95"/>
      <c r="K7" s="95"/>
      <c r="L7" s="95"/>
      <c r="M7" s="109" t="s">
        <v>86</v>
      </c>
      <c r="N7" s="109"/>
      <c r="O7" s="109"/>
      <c r="P7" s="95"/>
      <c r="Q7" s="95"/>
    </row>
    <row r="8" spans="1:18" ht="21.75" customHeight="1">
      <c r="A8" s="93"/>
      <c r="B8" s="91"/>
      <c r="C8" s="95"/>
      <c r="D8" s="95"/>
      <c r="E8" s="95"/>
      <c r="F8" s="95"/>
      <c r="G8" s="95"/>
      <c r="H8" s="95"/>
      <c r="I8" s="95"/>
      <c r="J8" s="95"/>
      <c r="K8" s="95"/>
      <c r="L8" s="95"/>
      <c r="M8" s="91" t="s">
        <v>66</v>
      </c>
      <c r="N8" s="91"/>
      <c r="O8" s="91" t="s">
        <v>72</v>
      </c>
      <c r="P8" s="95"/>
      <c r="Q8" s="91" t="s">
        <v>72</v>
      </c>
    </row>
    <row r="9" spans="1:18" ht="21.75" customHeight="1">
      <c r="A9" s="93"/>
      <c r="C9" s="93" t="s">
        <v>100</v>
      </c>
      <c r="D9" s="93"/>
      <c r="E9" s="91" t="s">
        <v>67</v>
      </c>
      <c r="F9" s="93"/>
      <c r="G9" s="91" t="s">
        <v>66</v>
      </c>
      <c r="H9" s="93"/>
      <c r="I9" s="110" t="s">
        <v>133</v>
      </c>
      <c r="J9" s="110"/>
      <c r="K9" s="110"/>
      <c r="L9" s="93"/>
      <c r="M9" s="91" t="s">
        <v>68</v>
      </c>
      <c r="N9" s="91"/>
      <c r="O9" s="91" t="s">
        <v>92</v>
      </c>
      <c r="P9" s="93"/>
      <c r="Q9" s="91" t="s">
        <v>94</v>
      </c>
      <c r="R9" s="93"/>
    </row>
    <row r="10" spans="1:18" ht="21.75" customHeight="1">
      <c r="A10" s="93"/>
      <c r="C10" s="101" t="s">
        <v>101</v>
      </c>
      <c r="D10" s="93"/>
      <c r="E10" s="101" t="s">
        <v>69</v>
      </c>
      <c r="F10" s="93"/>
      <c r="G10" s="101" t="s">
        <v>120</v>
      </c>
      <c r="H10" s="93"/>
      <c r="I10" s="101" t="s">
        <v>70</v>
      </c>
      <c r="J10" s="93"/>
      <c r="K10" s="101" t="s">
        <v>71</v>
      </c>
      <c r="L10" s="93"/>
      <c r="M10" s="101" t="s">
        <v>4</v>
      </c>
      <c r="N10" s="91"/>
      <c r="O10" s="101" t="s">
        <v>95</v>
      </c>
      <c r="P10" s="93"/>
      <c r="Q10" s="101" t="s">
        <v>98</v>
      </c>
      <c r="R10" s="93"/>
    </row>
    <row r="11" spans="1:18" ht="21.75" customHeight="1">
      <c r="A11" s="96" t="s">
        <v>144</v>
      </c>
      <c r="C11" s="67">
        <v>395741</v>
      </c>
      <c r="D11" s="67"/>
      <c r="E11" s="65">
        <v>83396</v>
      </c>
      <c r="F11" s="67"/>
      <c r="G11" s="67">
        <v>15267</v>
      </c>
      <c r="H11" s="67"/>
      <c r="I11" s="67">
        <v>33588</v>
      </c>
      <c r="J11" s="67"/>
      <c r="K11" s="67">
        <v>147042</v>
      </c>
      <c r="L11" s="67"/>
      <c r="M11" s="67">
        <v>41507</v>
      </c>
      <c r="N11" s="67"/>
      <c r="O11" s="67">
        <f>SUM(M11:N11)</f>
        <v>41507</v>
      </c>
      <c r="P11" s="90"/>
      <c r="Q11" s="67">
        <f>SUM(C11:L11,O11)</f>
        <v>716541</v>
      </c>
      <c r="R11" s="90"/>
    </row>
    <row r="12" spans="1:18" ht="21.75" customHeight="1">
      <c r="A12" s="64" t="s">
        <v>124</v>
      </c>
      <c r="C12" s="65">
        <v>0</v>
      </c>
      <c r="D12" s="65"/>
      <c r="E12" s="65">
        <v>0</v>
      </c>
      <c r="F12" s="65"/>
      <c r="G12" s="65">
        <v>0</v>
      </c>
      <c r="H12" s="67"/>
      <c r="I12" s="68">
        <v>0</v>
      </c>
      <c r="J12" s="68"/>
      <c r="K12" s="68">
        <f>SUM(PL!K128)</f>
        <v>134104</v>
      </c>
      <c r="L12" s="67"/>
      <c r="M12" s="68">
        <v>0</v>
      </c>
      <c r="N12" s="67"/>
      <c r="O12" s="68">
        <f t="shared" ref="O12:O15" si="0">SUM(M12:N12)</f>
        <v>0</v>
      </c>
      <c r="P12" s="90"/>
      <c r="Q12" s="68">
        <f>SUM(C12:L12,O12)</f>
        <v>134104</v>
      </c>
      <c r="R12" s="90"/>
    </row>
    <row r="13" spans="1:18" ht="21.75" customHeight="1">
      <c r="A13" s="64" t="s">
        <v>115</v>
      </c>
      <c r="C13" s="97">
        <v>0</v>
      </c>
      <c r="D13" s="65"/>
      <c r="E13" s="97">
        <v>0</v>
      </c>
      <c r="F13" s="65"/>
      <c r="G13" s="97">
        <v>0</v>
      </c>
      <c r="H13" s="67"/>
      <c r="I13" s="98">
        <v>0</v>
      </c>
      <c r="J13" s="68"/>
      <c r="K13" s="98">
        <v>0</v>
      </c>
      <c r="L13" s="67"/>
      <c r="M13" s="98">
        <v>0</v>
      </c>
      <c r="N13" s="67"/>
      <c r="O13" s="98">
        <f t="shared" si="0"/>
        <v>0</v>
      </c>
      <c r="P13" s="90"/>
      <c r="Q13" s="98">
        <f>SUM(C13:L13,O13)</f>
        <v>0</v>
      </c>
      <c r="R13" s="90"/>
    </row>
    <row r="14" spans="1:18" ht="21.75" customHeight="1">
      <c r="A14" s="64" t="s">
        <v>116</v>
      </c>
      <c r="C14" s="65">
        <f>SUM(C12:C13)</f>
        <v>0</v>
      </c>
      <c r="D14" s="66"/>
      <c r="E14" s="65">
        <f>SUM(E12:E13)</f>
        <v>0</v>
      </c>
      <c r="F14" s="66"/>
      <c r="G14" s="65">
        <f>SUM(G12:G13)</f>
        <v>0</v>
      </c>
      <c r="H14" s="66"/>
      <c r="I14" s="65">
        <f>SUM(I12:I13)</f>
        <v>0</v>
      </c>
      <c r="J14" s="67"/>
      <c r="K14" s="65">
        <f>SUM(K12:K13)</f>
        <v>134104</v>
      </c>
      <c r="L14" s="67"/>
      <c r="M14" s="65">
        <f>SUM(M12:M13)</f>
        <v>0</v>
      </c>
      <c r="N14" s="65"/>
      <c r="O14" s="65">
        <f>SUM(O12:O13)</f>
        <v>0</v>
      </c>
      <c r="P14" s="90"/>
      <c r="Q14" s="68">
        <f>SUM(Q12:Q13)</f>
        <v>134104</v>
      </c>
      <c r="R14" s="90"/>
    </row>
    <row r="15" spans="1:18" ht="21.75" customHeight="1">
      <c r="A15" s="64" t="s">
        <v>212</v>
      </c>
      <c r="C15" s="65">
        <v>0</v>
      </c>
      <c r="D15" s="66"/>
      <c r="E15" s="65">
        <v>0</v>
      </c>
      <c r="F15" s="66"/>
      <c r="G15" s="65">
        <v>0</v>
      </c>
      <c r="H15" s="66"/>
      <c r="I15" s="65">
        <v>0</v>
      </c>
      <c r="J15" s="67"/>
      <c r="K15" s="65">
        <f>PL!K210</f>
        <v>-92339</v>
      </c>
      <c r="L15" s="67"/>
      <c r="M15" s="65">
        <v>0</v>
      </c>
      <c r="N15" s="65"/>
      <c r="O15" s="65">
        <f t="shared" si="0"/>
        <v>0</v>
      </c>
      <c r="P15" s="90"/>
      <c r="Q15" s="68">
        <f>SUM(C15:L15,O15)</f>
        <v>-92339</v>
      </c>
      <c r="R15" s="90"/>
    </row>
    <row r="16" spans="1:18" ht="21.75" customHeight="1">
      <c r="A16" s="64" t="s">
        <v>211</v>
      </c>
      <c r="C16" s="65">
        <v>0</v>
      </c>
      <c r="D16" s="65"/>
      <c r="E16" s="65">
        <v>0</v>
      </c>
      <c r="F16" s="65"/>
      <c r="G16" s="65">
        <v>0</v>
      </c>
      <c r="H16" s="67"/>
      <c r="I16" s="68">
        <v>5986</v>
      </c>
      <c r="J16" s="67"/>
      <c r="K16" s="68">
        <f>-I16</f>
        <v>-5986</v>
      </c>
      <c r="L16" s="67"/>
      <c r="M16" s="68">
        <v>0</v>
      </c>
      <c r="N16" s="67"/>
      <c r="O16" s="68">
        <f t="shared" ref="O16" si="1">SUM(M16)</f>
        <v>0</v>
      </c>
      <c r="P16" s="90"/>
      <c r="Q16" s="68">
        <f>SUM(C16:K16)+O16</f>
        <v>0</v>
      </c>
      <c r="R16" s="90"/>
    </row>
    <row r="17" spans="1:18" ht="21.75" customHeight="1" thickBot="1">
      <c r="A17" s="96" t="s">
        <v>210</v>
      </c>
      <c r="C17" s="99">
        <f>SUM(C11,C14:C16)</f>
        <v>395741</v>
      </c>
      <c r="D17" s="90"/>
      <c r="E17" s="99">
        <f>SUM(E11,E14:E16)</f>
        <v>83396</v>
      </c>
      <c r="F17" s="90"/>
      <c r="G17" s="99">
        <f>SUM(G11,G14:G16)</f>
        <v>15267</v>
      </c>
      <c r="H17" s="90"/>
      <c r="I17" s="99">
        <f>SUM(I11,I14:I16)</f>
        <v>39574</v>
      </c>
      <c r="J17" s="90"/>
      <c r="K17" s="99">
        <f>SUM(K11,K14:K16)</f>
        <v>182821</v>
      </c>
      <c r="L17" s="67"/>
      <c r="M17" s="99">
        <f>SUM(M11,M14:M16)</f>
        <v>41507</v>
      </c>
      <c r="N17" s="67"/>
      <c r="O17" s="99">
        <f>SUM(O11,O14:O16)</f>
        <v>41507</v>
      </c>
      <c r="P17" s="90"/>
      <c r="Q17" s="99">
        <f>SUM(Q11,Q14:Q16)</f>
        <v>758306</v>
      </c>
      <c r="R17" s="90"/>
    </row>
    <row r="18" spans="1:18" ht="21.75" customHeight="1" thickTop="1">
      <c r="A18" s="93"/>
      <c r="C18" s="91"/>
      <c r="D18" s="93"/>
      <c r="E18" s="91"/>
      <c r="F18" s="93"/>
      <c r="G18" s="91"/>
      <c r="H18" s="93"/>
      <c r="I18" s="91"/>
      <c r="J18" s="93"/>
      <c r="K18" s="91"/>
      <c r="L18" s="93"/>
      <c r="M18" s="91"/>
      <c r="N18" s="91"/>
      <c r="O18" s="91"/>
      <c r="P18" s="93"/>
      <c r="Q18" s="91"/>
      <c r="R18" s="93"/>
    </row>
    <row r="19" spans="1:18" ht="21.75" customHeight="1">
      <c r="A19" s="96" t="s">
        <v>172</v>
      </c>
      <c r="C19" s="67">
        <v>395741</v>
      </c>
      <c r="D19" s="67"/>
      <c r="E19" s="65">
        <v>83396</v>
      </c>
      <c r="F19" s="67"/>
      <c r="G19" s="67">
        <v>15267</v>
      </c>
      <c r="H19" s="67"/>
      <c r="I19" s="67">
        <v>39574</v>
      </c>
      <c r="J19" s="67"/>
      <c r="K19" s="67">
        <v>225967</v>
      </c>
      <c r="L19" s="67"/>
      <c r="M19" s="67">
        <v>41507</v>
      </c>
      <c r="N19" s="67"/>
      <c r="O19" s="67">
        <f>SUM(M19:N19)</f>
        <v>41507</v>
      </c>
      <c r="P19" s="90"/>
      <c r="Q19" s="67">
        <f>SUM(C19:L19,O19)</f>
        <v>801452</v>
      </c>
      <c r="R19" s="90"/>
    </row>
    <row r="20" spans="1:18" ht="21.75" customHeight="1">
      <c r="A20" s="64" t="s">
        <v>124</v>
      </c>
      <c r="C20" s="65">
        <v>0</v>
      </c>
      <c r="D20" s="65"/>
      <c r="E20" s="65">
        <v>0</v>
      </c>
      <c r="F20" s="65"/>
      <c r="G20" s="65">
        <v>0</v>
      </c>
      <c r="H20" s="67"/>
      <c r="I20" s="68">
        <v>0</v>
      </c>
      <c r="J20" s="67"/>
      <c r="K20" s="68">
        <f>SUM(PL!I95)</f>
        <v>142650</v>
      </c>
      <c r="L20" s="67"/>
      <c r="M20" s="68">
        <v>0</v>
      </c>
      <c r="N20" s="67"/>
      <c r="O20" s="68">
        <f t="shared" ref="O20:O28" si="2">SUM(M20:N20)</f>
        <v>0</v>
      </c>
      <c r="P20" s="90"/>
      <c r="Q20" s="68">
        <f>SUM(C20:L20,O20)</f>
        <v>142650</v>
      </c>
      <c r="R20" s="90"/>
    </row>
    <row r="21" spans="1:18" ht="21.75" customHeight="1">
      <c r="A21" s="64" t="s">
        <v>115</v>
      </c>
      <c r="C21" s="97">
        <v>0</v>
      </c>
      <c r="D21" s="65"/>
      <c r="E21" s="97">
        <v>0</v>
      </c>
      <c r="F21" s="65"/>
      <c r="G21" s="97">
        <v>0</v>
      </c>
      <c r="H21" s="67"/>
      <c r="I21" s="98">
        <v>0</v>
      </c>
      <c r="J21" s="67"/>
      <c r="K21" s="98">
        <f>PL!I124</f>
        <v>-407</v>
      </c>
      <c r="L21" s="67"/>
      <c r="M21" s="98">
        <v>0</v>
      </c>
      <c r="N21" s="67"/>
      <c r="O21" s="98">
        <f t="shared" si="2"/>
        <v>0</v>
      </c>
      <c r="P21" s="90"/>
      <c r="Q21" s="98">
        <f>SUM(C21:L21,O21)</f>
        <v>-407</v>
      </c>
      <c r="R21" s="90"/>
    </row>
    <row r="22" spans="1:18" ht="21.75" customHeight="1">
      <c r="A22" s="64" t="s">
        <v>116</v>
      </c>
      <c r="C22" s="65">
        <f>SUM(C20:C21)</f>
        <v>0</v>
      </c>
      <c r="D22" s="66"/>
      <c r="E22" s="65">
        <f>SUM(E20:E21)</f>
        <v>0</v>
      </c>
      <c r="F22" s="66"/>
      <c r="G22" s="65">
        <f>SUM(G20:G21)</f>
        <v>0</v>
      </c>
      <c r="H22" s="66"/>
      <c r="I22" s="65">
        <f>SUM(I20:I21)</f>
        <v>0</v>
      </c>
      <c r="J22" s="67"/>
      <c r="K22" s="65">
        <f>SUM(K20:K21)</f>
        <v>142243</v>
      </c>
      <c r="L22" s="67"/>
      <c r="M22" s="65">
        <f>SUM(M20:M21)</f>
        <v>0</v>
      </c>
      <c r="N22" s="65"/>
      <c r="O22" s="65">
        <f>SUM(O20:O21)</f>
        <v>0</v>
      </c>
      <c r="P22" s="90"/>
      <c r="Q22" s="68">
        <f>SUM(Q20:Q21)</f>
        <v>142243</v>
      </c>
      <c r="R22" s="90"/>
    </row>
    <row r="23" spans="1:18" ht="21.75" customHeight="1">
      <c r="A23" s="59" t="s">
        <v>218</v>
      </c>
      <c r="C23" s="65"/>
      <c r="D23" s="66"/>
      <c r="E23" s="65"/>
      <c r="F23" s="66"/>
      <c r="G23" s="65"/>
      <c r="H23" s="66"/>
      <c r="I23" s="65"/>
      <c r="J23" s="67"/>
      <c r="K23" s="65"/>
      <c r="L23" s="67"/>
      <c r="M23" s="65"/>
      <c r="N23" s="65"/>
      <c r="O23" s="65"/>
      <c r="P23" s="90"/>
      <c r="Q23" s="68"/>
      <c r="R23" s="90"/>
    </row>
    <row r="24" spans="1:18" ht="21.75" customHeight="1">
      <c r="A24" s="59" t="s">
        <v>219</v>
      </c>
      <c r="C24" s="65"/>
      <c r="D24" s="66"/>
      <c r="E24" s="65"/>
      <c r="F24" s="66"/>
      <c r="G24" s="65"/>
      <c r="H24" s="66"/>
      <c r="I24" s="65"/>
      <c r="J24" s="67"/>
      <c r="K24" s="65"/>
      <c r="L24" s="67"/>
      <c r="M24" s="65"/>
      <c r="N24" s="65"/>
      <c r="O24" s="65"/>
      <c r="P24" s="90"/>
      <c r="Q24" s="68"/>
      <c r="R24" s="90"/>
    </row>
    <row r="25" spans="1:18" ht="21.75" customHeight="1">
      <c r="A25" s="59" t="s">
        <v>236</v>
      </c>
      <c r="C25" s="65">
        <v>345</v>
      </c>
      <c r="D25" s="66"/>
      <c r="E25" s="65">
        <v>5001</v>
      </c>
      <c r="F25" s="66"/>
      <c r="G25" s="65">
        <v>0</v>
      </c>
      <c r="H25" s="66"/>
      <c r="I25" s="65">
        <v>0</v>
      </c>
      <c r="J25" s="67"/>
      <c r="K25" s="65">
        <v>0</v>
      </c>
      <c r="L25" s="67"/>
      <c r="M25" s="65">
        <v>0</v>
      </c>
      <c r="N25" s="65"/>
      <c r="O25" s="65">
        <f t="shared" si="2"/>
        <v>0</v>
      </c>
      <c r="P25" s="90"/>
      <c r="Q25" s="68">
        <f>SUM(C25:L25,O25)</f>
        <v>5346</v>
      </c>
      <c r="R25" s="90"/>
    </row>
    <row r="26" spans="1:18" ht="21.75" customHeight="1">
      <c r="A26" s="59" t="s">
        <v>235</v>
      </c>
      <c r="C26" s="65">
        <v>131913</v>
      </c>
      <c r="D26" s="66"/>
      <c r="E26" s="65">
        <v>0</v>
      </c>
      <c r="F26" s="66"/>
      <c r="G26" s="65">
        <v>0</v>
      </c>
      <c r="H26" s="66"/>
      <c r="I26" s="65">
        <v>0</v>
      </c>
      <c r="J26" s="67"/>
      <c r="K26" s="65">
        <f>-C26</f>
        <v>-131913</v>
      </c>
      <c r="L26" s="67"/>
      <c r="M26" s="65">
        <v>0</v>
      </c>
      <c r="N26" s="65"/>
      <c r="O26" s="65">
        <f t="shared" si="2"/>
        <v>0</v>
      </c>
      <c r="P26" s="90"/>
      <c r="Q26" s="68">
        <f>SUM(C26:L26,O26)</f>
        <v>0</v>
      </c>
      <c r="R26" s="90"/>
    </row>
    <row r="27" spans="1:18" ht="21.75" customHeight="1">
      <c r="A27" s="64" t="s">
        <v>212</v>
      </c>
      <c r="C27" s="65">
        <v>0</v>
      </c>
      <c r="D27" s="66"/>
      <c r="E27" s="65">
        <v>0</v>
      </c>
      <c r="F27" s="66"/>
      <c r="G27" s="65">
        <v>0</v>
      </c>
      <c r="H27" s="66"/>
      <c r="I27" s="65">
        <v>0</v>
      </c>
      <c r="J27" s="67"/>
      <c r="K27" s="65">
        <v>-92340</v>
      </c>
      <c r="L27" s="67"/>
      <c r="M27" s="65">
        <v>0</v>
      </c>
      <c r="N27" s="65"/>
      <c r="O27" s="65">
        <f t="shared" si="2"/>
        <v>0</v>
      </c>
      <c r="P27" s="90"/>
      <c r="Q27" s="68">
        <f>SUM(C27:L27,O27)</f>
        <v>-92340</v>
      </c>
      <c r="R27" s="90"/>
    </row>
    <row r="28" spans="1:18" ht="21.75" customHeight="1">
      <c r="A28" s="64" t="s">
        <v>211</v>
      </c>
      <c r="C28" s="65">
        <v>0</v>
      </c>
      <c r="D28" s="66"/>
      <c r="E28" s="65">
        <v>0</v>
      </c>
      <c r="F28" s="66"/>
      <c r="G28" s="65">
        <v>0</v>
      </c>
      <c r="H28" s="66"/>
      <c r="I28" s="65">
        <v>7133</v>
      </c>
      <c r="J28" s="67"/>
      <c r="K28" s="65">
        <f>-I28</f>
        <v>-7133</v>
      </c>
      <c r="L28" s="67"/>
      <c r="M28" s="65">
        <v>0</v>
      </c>
      <c r="N28" s="65"/>
      <c r="O28" s="65">
        <f t="shared" si="2"/>
        <v>0</v>
      </c>
      <c r="P28" s="90"/>
      <c r="Q28" s="68">
        <f>SUM(C28:L28,O28)</f>
        <v>0</v>
      </c>
      <c r="R28" s="90"/>
    </row>
    <row r="29" spans="1:18" ht="21.75" customHeight="1" thickBot="1">
      <c r="A29" s="96" t="s">
        <v>209</v>
      </c>
      <c r="C29" s="99">
        <f>SUM(C19,C22:C28)</f>
        <v>527999</v>
      </c>
      <c r="D29" s="90"/>
      <c r="E29" s="99">
        <f>SUM(E19,E22:E28)</f>
        <v>88397</v>
      </c>
      <c r="F29" s="90"/>
      <c r="G29" s="99">
        <f>SUM(G19,G22:G28)</f>
        <v>15267</v>
      </c>
      <c r="H29" s="90"/>
      <c r="I29" s="99">
        <f>SUM(I19,I22:I28)</f>
        <v>46707</v>
      </c>
      <c r="J29" s="90"/>
      <c r="K29" s="99">
        <f>SUM(K19,K22:K28)</f>
        <v>136824</v>
      </c>
      <c r="L29" s="67"/>
      <c r="M29" s="99">
        <f>SUM(M19,M22:M28)</f>
        <v>41507</v>
      </c>
      <c r="N29" s="67"/>
      <c r="O29" s="99">
        <f>SUM(O19,O22:O28)</f>
        <v>41507</v>
      </c>
      <c r="P29" s="90"/>
      <c r="Q29" s="99">
        <f>SUM(Q19,Q22:Q28)</f>
        <v>856701</v>
      </c>
      <c r="R29" s="90"/>
    </row>
    <row r="30" spans="1:18" ht="21.75" customHeight="1" thickTop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8" ht="21.75" customHeight="1">
      <c r="C31" s="33">
        <f>SUM(C29-bs!I81)</f>
        <v>0</v>
      </c>
      <c r="D31" s="33"/>
      <c r="E31" s="33">
        <f>SUM(E29-bs!I82)</f>
        <v>0</v>
      </c>
      <c r="F31" s="33"/>
      <c r="G31" s="33">
        <f>SUM(G29-bs!I83)</f>
        <v>0</v>
      </c>
      <c r="H31" s="33"/>
      <c r="I31" s="33">
        <f>SUM(I29-bs!I85)</f>
        <v>0</v>
      </c>
      <c r="J31" s="33"/>
      <c r="K31" s="33">
        <f>SUM(K29-bs!I86)</f>
        <v>0</v>
      </c>
      <c r="L31" s="33"/>
      <c r="M31" s="33"/>
      <c r="N31" s="33"/>
      <c r="O31" s="33">
        <f>SUM(O29-bs!I87)</f>
        <v>0</v>
      </c>
      <c r="P31" s="33"/>
      <c r="Q31" s="33">
        <f>SUM(Q29-bs!I88)</f>
        <v>0</v>
      </c>
    </row>
    <row r="32" spans="1:18" ht="21.75" customHeight="1">
      <c r="A32" s="64" t="s">
        <v>15</v>
      </c>
    </row>
  </sheetData>
  <mergeCells count="4">
    <mergeCell ref="A3:Q3"/>
    <mergeCell ref="A4:Q4"/>
    <mergeCell ref="M7:O7"/>
    <mergeCell ref="I9:K9"/>
  </mergeCells>
  <printOptions horizontalCentered="1"/>
  <pageMargins left="0.39370078740157483" right="0.39370078740157483" top="0.98425196850393704" bottom="0.39370078740157483" header="0.19685039370078741" footer="0.19685039370078741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bs</vt:lpstr>
      <vt:lpstr>PL</vt:lpstr>
      <vt:lpstr>conso</vt:lpstr>
      <vt:lpstr>company</vt:lpstr>
      <vt:lpstr>bs!Print_Area</vt:lpstr>
      <vt:lpstr>company!Print_Area</vt:lpstr>
      <vt:lpstr>conso!Print_Area</vt:lpstr>
      <vt:lpstr>PL!Print_Area</vt:lpstr>
    </vt:vector>
  </TitlesOfParts>
  <Company>Ernst &amp; Young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Kamolwan.Theeravetch</dc:creator>
  <cp:lastModifiedBy>Darika Tongprapai</cp:lastModifiedBy>
  <cp:lastPrinted>2017-08-07T10:47:30Z</cp:lastPrinted>
  <dcterms:created xsi:type="dcterms:W3CDTF">2011-09-21T08:03:04Z</dcterms:created>
  <dcterms:modified xsi:type="dcterms:W3CDTF">2017-08-07T10:48:10Z</dcterms:modified>
</cp:coreProperties>
</file>